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656\CL 76 - CR 57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state="hidden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84" l="1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CB19" i="4688"/>
  <c r="BZ19" i="4688"/>
  <c r="L6" i="4681"/>
  <c r="D6" i="4681"/>
  <c r="E5" i="4681"/>
  <c r="J33" i="4689" l="1"/>
  <c r="Z24" i="4688" s="1"/>
  <c r="J24" i="4689"/>
  <c r="Z20" i="4688" s="1"/>
  <c r="J28" i="4689"/>
  <c r="D24" i="4688" s="1"/>
  <c r="J30" i="4689"/>
  <c r="J24" i="4688" s="1"/>
  <c r="J36" i="4689"/>
  <c r="AO24" i="4688" s="1"/>
  <c r="J34" i="4689"/>
  <c r="J32" i="4689"/>
  <c r="U24" i="4688" s="1"/>
  <c r="J26" i="4689"/>
  <c r="AK20" i="4688" s="1"/>
  <c r="J23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9" i="4688"/>
  <c r="BI18" i="4688" s="1"/>
  <c r="V19" i="4688"/>
  <c r="BK18" i="4688" s="1"/>
  <c r="X19" i="4688"/>
  <c r="BM18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J29" i="4689"/>
  <c r="AF20" i="4688"/>
  <c r="J27" i="4689"/>
  <c r="P20" i="4688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K32" i="4688"/>
  <c r="BY21" i="4688" s="1"/>
  <c r="Z32" i="4688"/>
  <c r="BO21" i="4688" s="1"/>
  <c r="AA32" i="4688"/>
  <c r="BP21" i="4688" s="1"/>
  <c r="S32" i="4688"/>
  <c r="BH21" i="4688" s="1"/>
  <c r="AJ32" i="4688"/>
  <c r="BX21" i="4688" s="1"/>
  <c r="U23" i="4684"/>
  <c r="AL32" i="4688"/>
  <c r="BZ21" i="4688" s="1"/>
  <c r="AO32" i="4688"/>
  <c r="CC21" i="4688" s="1"/>
  <c r="U23" i="4678"/>
  <c r="V32" i="4688"/>
  <c r="BK21" i="4688" s="1"/>
  <c r="R32" i="4688"/>
  <c r="BG21" i="4688" s="1"/>
  <c r="W32" i="4688"/>
  <c r="BL21" i="4688" s="1"/>
  <c r="AI32" i="4688"/>
  <c r="BW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P25" i="4688"/>
  <c r="U25" i="4688"/>
  <c r="J25" i="4688"/>
  <c r="G25" i="4688"/>
  <c r="D25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<sst xmlns="http://schemas.openxmlformats.org/spreadsheetml/2006/main" count="639" uniqueCount="153">
  <si>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</si>
  <si>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</si>
  <si>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</si>
  <si>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</si>
  <si>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</si>
  <si>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</si>
  <si>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</si>
  <si>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</si>
  <si>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</si>
  <si>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</si>
  <si>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</si>
  <si>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</si>
  <si>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</si>
  <si>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</si>
  <si>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</si>
  <si>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</si>
  <si>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</si>
  <si>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</si>
  <si>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</si>
  <si>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</si>
  <si>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</si>
  <si>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</si>
  <si>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</si>
  <si>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</si>
  <si>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</si>
  <si>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</si>
  <si>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</si>
  <si>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</si>
  <si>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</si>
  <si>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</si>
  <si>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</si>
  <si>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</si>
  <si>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</si>
  <si>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</si>
  <si>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</si>
  <si>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</si>
  <si>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</si>
  <si>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</si>
  <si>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</si>
  <si>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</si>
  <si>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</si>
  <si>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</si>
  <si>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</si>
  <si>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</si>
  <si>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</si>
  <si>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</si>
  <si>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</si>
  <si>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</si>
  <si>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</si>
  <si>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</si>
  <si>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</si>
  <si>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</si>
  <si>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</si>
  <si>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</si>
  <si>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</si>
  <si>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</si>
  <si>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</si>
  <si>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</si>
  <si>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</si>
  <si>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</si>
  <si>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</si>
  <si>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</si>
  <si>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</si>
  <si>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</si>
  <si>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</si>
  <si>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</si>
  <si>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</si>
  <si>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</si>
  <si>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</si>
  <si>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</si>
  <si>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</si>
  <si>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</si>
  <si>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</si>
  <si>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</si>
  <si>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</si>
  <si>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</si>
  <si>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</si>
  <si>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</si>
  <si>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</si>
  <si>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</si>
  <si>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</si>
  <si>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</si>
  <si>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</si>
  <si>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</si>
  <si>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</si>
  <si>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</si>
  <si>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</si>
  <si>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</si>
  <si>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</si>
  <si>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</si>
  <si>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</si>
  <si>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</si>
  <si>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</si>
  <si>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</si>
  <si>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</si>
  <si>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</si>
  <si>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</si>
  <si>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</si>
  <si>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</si>
  <si>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</si>
  <si>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</si>
  <si>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</si>
  <si>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</si>
  <si>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</si>
  <si>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</si>
  <si>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</si>
  <si>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</si>
  <si>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</si>
  <si>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</si>
  <si>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</si>
  <si>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</si>
  <si>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</si>
  <si>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</si>
  <si>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</si>
  <si>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</si>
  <si>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</si>
  <si>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</si>
  <si>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</si>
  <si>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</si>
  <si>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</si>
  <si>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</si>
  <si>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</si>
  <si>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</si>
  <si>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</si>
  <si>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</si>
  <si>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</si>
  <si>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</si>
  <si>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</si>
  <si>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</si>
  <si>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</si>
  <si>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</si>
  <si>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</si>
  <si>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</si>
  <si>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</si>
  <si>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</si>
  <si>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</si>
  <si>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</si>
  <si>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</si>
  <si>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</si>
  <si>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</si>
  <si>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</si>
  <si>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</si>
  <si>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</si>
  <si>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</si>
  <si>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</si>
  <si>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</si>
  <si>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</si>
  <si>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</si>
  <si>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57</t>
  </si>
  <si>
    <t xml:space="preserve">VOL MAX </t>
  </si>
  <si>
    <t xml:space="preserve">JULIO VASQUEZ </t>
  </si>
  <si>
    <t xml:space="preserve">JHONY NAVARRO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</si>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</sst>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1" fontId="22" fillId="0" borderId="19" xfId="0" applyNumberFormat="1" applyFont="1" applyFill="1" applyBorder="1" applyAlignment="1" applyProtection="1">
      <alignment horizontal="center" vertical="center"/>
    </xf>
    <xf numFmtId="1" fontId="22" fillId="0" borderId="20" xfId="0" applyNumberFormat="1" applyFont="1" applyFill="1" applyBorder="1" applyAlignment="1" applyProtection="1">
      <alignment horizontal="center" vertical="center"/>
    </xf>
    <xf numFmtId="1" fontId="22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1" fillId="0" borderId="4" xfId="0" applyNumberFormat="1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38" fontId="21" fillId="0" borderId="10" xfId="0" applyNumberFormat="1" applyFont="1" applyBorder="1" applyAlignment="1">
      <alignment horizontal="center"/>
    </xf>
    <xf numFmtId="164" fontId="21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6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427</c:v>
                </c:pt>
                <c:pt idx="1">
                  <c:v>380.5</c:v>
                </c:pt>
                <c:pt idx="2">
                  <c:v>422.5</c:v>
                </c:pt>
                <c:pt idx="3">
                  <c:v>380.5</c:v>
                </c:pt>
                <c:pt idx="4">
                  <c:v>364.5</c:v>
                </c:pt>
                <c:pt idx="5">
                  <c:v>378.5</c:v>
                </c:pt>
                <c:pt idx="6">
                  <c:v>295</c:v>
                </c:pt>
                <c:pt idx="7">
                  <c:v>319</c:v>
                </c:pt>
                <c:pt idx="8">
                  <c:v>283.5</c:v>
                </c:pt>
                <c:pt idx="9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49208"/>
        <c:axId val="164864832"/>
      </c:barChart>
      <c:catAx>
        <c:axId val="16704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6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6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664.5</c:v>
                </c:pt>
                <c:pt idx="1">
                  <c:v>645</c:v>
                </c:pt>
                <c:pt idx="2">
                  <c:v>690</c:v>
                </c:pt>
                <c:pt idx="3">
                  <c:v>661</c:v>
                </c:pt>
                <c:pt idx="4">
                  <c:v>638</c:v>
                </c:pt>
                <c:pt idx="5">
                  <c:v>624.5</c:v>
                </c:pt>
                <c:pt idx="6">
                  <c:v>560.5</c:v>
                </c:pt>
                <c:pt idx="7">
                  <c:v>554</c:v>
                </c:pt>
                <c:pt idx="8">
                  <c:v>516</c:v>
                </c:pt>
                <c:pt idx="9">
                  <c:v>577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447128"/>
        <c:axId val="386447520"/>
      </c:barChart>
      <c:catAx>
        <c:axId val="38644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44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44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44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558</c:v>
                </c:pt>
                <c:pt idx="1">
                  <c:v>590.5</c:v>
                </c:pt>
                <c:pt idx="2">
                  <c:v>567</c:v>
                </c:pt>
                <c:pt idx="3">
                  <c:v>597</c:v>
                </c:pt>
                <c:pt idx="4">
                  <c:v>593.5</c:v>
                </c:pt>
                <c:pt idx="5">
                  <c:v>565.5</c:v>
                </c:pt>
                <c:pt idx="6">
                  <c:v>579.5</c:v>
                </c:pt>
                <c:pt idx="7">
                  <c:v>552.5</c:v>
                </c:pt>
                <c:pt idx="8">
                  <c:v>360.5</c:v>
                </c:pt>
                <c:pt idx="9">
                  <c:v>530.5</c:v>
                </c:pt>
                <c:pt idx="10">
                  <c:v>437</c:v>
                </c:pt>
                <c:pt idx="11">
                  <c:v>446.5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448304"/>
        <c:axId val="167118240"/>
      </c:barChart>
      <c:catAx>
        <c:axId val="38644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1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44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</c:v>
                </c:pt>
                <c:pt idx="1">
                  <c:v>494.5</c:v>
                </c:pt>
                <c:pt idx="2">
                  <c:v>566.5</c:v>
                </c:pt>
                <c:pt idx="3">
                  <c:v>544</c:v>
                </c:pt>
                <c:pt idx="4">
                  <c:v>560</c:v>
                </c:pt>
                <c:pt idx="5">
                  <c:v>535</c:v>
                </c:pt>
                <c:pt idx="6">
                  <c:v>454.5</c:v>
                </c:pt>
                <c:pt idx="7">
                  <c:v>483.5</c:v>
                </c:pt>
                <c:pt idx="8">
                  <c:v>491.5</c:v>
                </c:pt>
                <c:pt idx="9">
                  <c:v>508</c:v>
                </c:pt>
                <c:pt idx="10">
                  <c:v>299</c:v>
                </c:pt>
                <c:pt idx="11">
                  <c:v>483</c:v>
                </c:pt>
                <c:pt idx="12">
                  <c:v>629</c:v>
                </c:pt>
                <c:pt idx="13">
                  <c:v>688</c:v>
                </c:pt>
                <c:pt idx="14">
                  <c:v>564.5</c:v>
                </c:pt>
                <c:pt idx="15">
                  <c:v>581.5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19024"/>
        <c:axId val="167119416"/>
      </c:barChart>
      <c:catAx>
        <c:axId val="16711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1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1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1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1610.5</c:v>
                </c:pt>
                <c:pt idx="4">
                  <c:v>1548</c:v>
                </c:pt>
                <c:pt idx="5">
                  <c:v>1546</c:v>
                </c:pt>
                <c:pt idx="6">
                  <c:v>1418.5</c:v>
                </c:pt>
                <c:pt idx="7">
                  <c:v>1357</c:v>
                </c:pt>
                <c:pt idx="8">
                  <c:v>1276</c:v>
                </c:pt>
                <c:pt idx="9">
                  <c:v>1217</c:v>
                </c:pt>
                <c:pt idx="13">
                  <c:v>1205.5</c:v>
                </c:pt>
                <c:pt idx="14">
                  <c:v>1211.5</c:v>
                </c:pt>
                <c:pt idx="15">
                  <c:v>1220</c:v>
                </c:pt>
                <c:pt idx="16">
                  <c:v>1128.5</c:v>
                </c:pt>
                <c:pt idx="17">
                  <c:v>1111</c:v>
                </c:pt>
                <c:pt idx="18">
                  <c:v>1075</c:v>
                </c:pt>
                <c:pt idx="19">
                  <c:v>1074.5</c:v>
                </c:pt>
                <c:pt idx="20">
                  <c:v>1089</c:v>
                </c:pt>
                <c:pt idx="21">
                  <c:v>1049.5</c:v>
                </c:pt>
                <c:pt idx="22">
                  <c:v>1137.5</c:v>
                </c:pt>
                <c:pt idx="23">
                  <c:v>1265</c:v>
                </c:pt>
                <c:pt idx="24">
                  <c:v>1311.5</c:v>
                </c:pt>
                <c:pt idx="25">
                  <c:v>1377</c:v>
                </c:pt>
                <c:pt idx="29">
                  <c:v>1283</c:v>
                </c:pt>
                <c:pt idx="30">
                  <c:v>1319</c:v>
                </c:pt>
                <c:pt idx="31">
                  <c:v>1298</c:v>
                </c:pt>
                <c:pt idx="32">
                  <c:v>1311.5</c:v>
                </c:pt>
                <c:pt idx="33">
                  <c:v>1293</c:v>
                </c:pt>
                <c:pt idx="34">
                  <c:v>1264</c:v>
                </c:pt>
                <c:pt idx="35">
                  <c:v>1222.5</c:v>
                </c:pt>
                <c:pt idx="36">
                  <c:v>1186</c:v>
                </c:pt>
                <c:pt idx="37">
                  <c:v>1126.5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1050</c:v>
                </c:pt>
                <c:pt idx="4">
                  <c:v>1086</c:v>
                </c:pt>
                <c:pt idx="5">
                  <c:v>1067.5</c:v>
                </c:pt>
                <c:pt idx="6">
                  <c:v>1065.5</c:v>
                </c:pt>
                <c:pt idx="7">
                  <c:v>1020</c:v>
                </c:pt>
                <c:pt idx="8">
                  <c:v>979</c:v>
                </c:pt>
                <c:pt idx="9">
                  <c:v>990.5</c:v>
                </c:pt>
                <c:pt idx="13">
                  <c:v>912.5</c:v>
                </c:pt>
                <c:pt idx="14">
                  <c:v>953.5</c:v>
                </c:pt>
                <c:pt idx="15">
                  <c:v>985.5</c:v>
                </c:pt>
                <c:pt idx="16">
                  <c:v>965</c:v>
                </c:pt>
                <c:pt idx="17">
                  <c:v>922</c:v>
                </c:pt>
                <c:pt idx="18">
                  <c:v>889.5</c:v>
                </c:pt>
                <c:pt idx="19">
                  <c:v>863</c:v>
                </c:pt>
                <c:pt idx="20">
                  <c:v>693</c:v>
                </c:pt>
                <c:pt idx="21">
                  <c:v>732</c:v>
                </c:pt>
                <c:pt idx="22">
                  <c:v>781.5</c:v>
                </c:pt>
                <c:pt idx="23">
                  <c:v>834</c:v>
                </c:pt>
                <c:pt idx="24">
                  <c:v>1053</c:v>
                </c:pt>
                <c:pt idx="25">
                  <c:v>1086</c:v>
                </c:pt>
                <c:pt idx="29">
                  <c:v>1029.5</c:v>
                </c:pt>
                <c:pt idx="30">
                  <c:v>1029</c:v>
                </c:pt>
                <c:pt idx="31">
                  <c:v>1025</c:v>
                </c:pt>
                <c:pt idx="32">
                  <c:v>1024</c:v>
                </c:pt>
                <c:pt idx="33">
                  <c:v>998</c:v>
                </c:pt>
                <c:pt idx="34">
                  <c:v>794</c:v>
                </c:pt>
                <c:pt idx="35">
                  <c:v>800.5</c:v>
                </c:pt>
                <c:pt idx="36">
                  <c:v>694.5</c:v>
                </c:pt>
                <c:pt idx="37">
                  <c:v>648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2660.5</c:v>
                </c:pt>
                <c:pt idx="4">
                  <c:v>2634</c:v>
                </c:pt>
                <c:pt idx="5">
                  <c:v>2613.5</c:v>
                </c:pt>
                <c:pt idx="6">
                  <c:v>2484</c:v>
                </c:pt>
                <c:pt idx="7">
                  <c:v>2377</c:v>
                </c:pt>
                <c:pt idx="8">
                  <c:v>2255</c:v>
                </c:pt>
                <c:pt idx="9">
                  <c:v>2207.5</c:v>
                </c:pt>
                <c:pt idx="13">
                  <c:v>2118</c:v>
                </c:pt>
                <c:pt idx="14">
                  <c:v>2165</c:v>
                </c:pt>
                <c:pt idx="15">
                  <c:v>2205.5</c:v>
                </c:pt>
                <c:pt idx="16">
                  <c:v>2093.5</c:v>
                </c:pt>
                <c:pt idx="17">
                  <c:v>2033</c:v>
                </c:pt>
                <c:pt idx="18">
                  <c:v>1964.5</c:v>
                </c:pt>
                <c:pt idx="19">
                  <c:v>1937.5</c:v>
                </c:pt>
                <c:pt idx="20">
                  <c:v>1782</c:v>
                </c:pt>
                <c:pt idx="21">
                  <c:v>1781.5</c:v>
                </c:pt>
                <c:pt idx="22">
                  <c:v>1919</c:v>
                </c:pt>
                <c:pt idx="23">
                  <c:v>2099</c:v>
                </c:pt>
                <c:pt idx="24">
                  <c:v>2364.5</c:v>
                </c:pt>
                <c:pt idx="25">
                  <c:v>2463</c:v>
                </c:pt>
                <c:pt idx="29">
                  <c:v>2312.5</c:v>
                </c:pt>
                <c:pt idx="30">
                  <c:v>2348</c:v>
                </c:pt>
                <c:pt idx="31">
                  <c:v>2323</c:v>
                </c:pt>
                <c:pt idx="32">
                  <c:v>2335.5</c:v>
                </c:pt>
                <c:pt idx="33">
                  <c:v>2291</c:v>
                </c:pt>
                <c:pt idx="34">
                  <c:v>2058</c:v>
                </c:pt>
                <c:pt idx="35">
                  <c:v>2023</c:v>
                </c:pt>
                <c:pt idx="36">
                  <c:v>1880.5</c:v>
                </c:pt>
                <c:pt idx="37">
                  <c:v>1774.5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943248"/>
        <c:axId val="386943640"/>
      </c:lineChart>
      <c:catAx>
        <c:axId val="386943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94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943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943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301.5</c:v>
                </c:pt>
                <c:pt idx="1">
                  <c:v>275.5</c:v>
                </c:pt>
                <c:pt idx="2">
                  <c:v>334.5</c:v>
                </c:pt>
                <c:pt idx="3">
                  <c:v>294</c:v>
                </c:pt>
                <c:pt idx="4">
                  <c:v>307.5</c:v>
                </c:pt>
                <c:pt idx="5">
                  <c:v>284</c:v>
                </c:pt>
                <c:pt idx="6">
                  <c:v>243</c:v>
                </c:pt>
                <c:pt idx="7">
                  <c:v>276.5</c:v>
                </c:pt>
                <c:pt idx="8">
                  <c:v>271.5</c:v>
                </c:pt>
                <c:pt idx="9">
                  <c:v>283.5</c:v>
                </c:pt>
                <c:pt idx="10">
                  <c:v>257.5</c:v>
                </c:pt>
                <c:pt idx="11">
                  <c:v>237</c:v>
                </c:pt>
                <c:pt idx="12">
                  <c:v>359.5</c:v>
                </c:pt>
                <c:pt idx="13">
                  <c:v>411</c:v>
                </c:pt>
                <c:pt idx="14">
                  <c:v>304</c:v>
                </c:pt>
                <c:pt idx="15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57368"/>
        <c:axId val="166958424"/>
      </c:barChart>
      <c:catAx>
        <c:axId val="16695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5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5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5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302.5</c:v>
                </c:pt>
                <c:pt idx="1">
                  <c:v>336.5</c:v>
                </c:pt>
                <c:pt idx="2">
                  <c:v>302.5</c:v>
                </c:pt>
                <c:pt idx="3">
                  <c:v>341.5</c:v>
                </c:pt>
                <c:pt idx="4">
                  <c:v>338.5</c:v>
                </c:pt>
                <c:pt idx="5">
                  <c:v>315.5</c:v>
                </c:pt>
                <c:pt idx="6">
                  <c:v>316</c:v>
                </c:pt>
                <c:pt idx="7">
                  <c:v>323</c:v>
                </c:pt>
                <c:pt idx="8">
                  <c:v>309.5</c:v>
                </c:pt>
                <c:pt idx="9">
                  <c:v>274</c:v>
                </c:pt>
                <c:pt idx="10">
                  <c:v>279.5</c:v>
                </c:pt>
                <c:pt idx="11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457264"/>
        <c:axId val="167532624"/>
      </c:barChart>
      <c:catAx>
        <c:axId val="16745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3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5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624536"/>
        <c:axId val="168123648"/>
      </c:barChart>
      <c:catAx>
        <c:axId val="16762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2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846552"/>
        <c:axId val="166612656"/>
      </c:barChart>
      <c:catAx>
        <c:axId val="16784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1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1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4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613440"/>
        <c:axId val="168202928"/>
      </c:barChart>
      <c:catAx>
        <c:axId val="16661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0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0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1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237.5</c:v>
                </c:pt>
                <c:pt idx="1">
                  <c:v>264.5</c:v>
                </c:pt>
                <c:pt idx="2">
                  <c:v>267.5</c:v>
                </c:pt>
                <c:pt idx="3">
                  <c:v>280.5</c:v>
                </c:pt>
                <c:pt idx="4">
                  <c:v>273.5</c:v>
                </c:pt>
                <c:pt idx="5">
                  <c:v>246</c:v>
                </c:pt>
                <c:pt idx="6">
                  <c:v>265.5</c:v>
                </c:pt>
                <c:pt idx="7">
                  <c:v>235</c:v>
                </c:pt>
                <c:pt idx="8">
                  <c:v>232.5</c:v>
                </c:pt>
                <c:pt idx="9">
                  <c:v>257.5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203712"/>
        <c:axId val="168204104"/>
      </c:barChart>
      <c:catAx>
        <c:axId val="1682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0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0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255.5</c:v>
                </c:pt>
                <c:pt idx="1">
                  <c:v>254</c:v>
                </c:pt>
                <c:pt idx="2">
                  <c:v>264.5</c:v>
                </c:pt>
                <c:pt idx="3">
                  <c:v>255.5</c:v>
                </c:pt>
                <c:pt idx="4">
                  <c:v>255</c:v>
                </c:pt>
                <c:pt idx="5">
                  <c:v>250</c:v>
                </c:pt>
                <c:pt idx="6">
                  <c:v>263.5</c:v>
                </c:pt>
                <c:pt idx="7">
                  <c:v>229.5</c:v>
                </c:pt>
                <c:pt idx="8">
                  <c:v>51</c:v>
                </c:pt>
                <c:pt idx="9">
                  <c:v>256.5</c:v>
                </c:pt>
                <c:pt idx="10">
                  <c:v>157.5</c:v>
                </c:pt>
                <c:pt idx="11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257032"/>
        <c:axId val="168257424"/>
      </c:barChart>
      <c:catAx>
        <c:axId val="16825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5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5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5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211.5</c:v>
                </c:pt>
                <c:pt idx="1">
                  <c:v>219</c:v>
                </c:pt>
                <c:pt idx="2">
                  <c:v>232</c:v>
                </c:pt>
                <c:pt idx="3">
                  <c:v>250</c:v>
                </c:pt>
                <c:pt idx="4">
                  <c:v>252.5</c:v>
                </c:pt>
                <c:pt idx="5">
                  <c:v>251</c:v>
                </c:pt>
                <c:pt idx="6">
                  <c:v>211.5</c:v>
                </c:pt>
                <c:pt idx="7">
                  <c:v>207</c:v>
                </c:pt>
                <c:pt idx="8">
                  <c:v>220</c:v>
                </c:pt>
                <c:pt idx="9">
                  <c:v>224.5</c:v>
                </c:pt>
                <c:pt idx="10">
                  <c:v>41.5</c:v>
                </c:pt>
                <c:pt idx="11">
                  <c:v>246</c:v>
                </c:pt>
                <c:pt idx="12">
                  <c:v>269.5</c:v>
                </c:pt>
                <c:pt idx="13">
                  <c:v>277</c:v>
                </c:pt>
                <c:pt idx="14">
                  <c:v>260.5</c:v>
                </c:pt>
                <c:pt idx="15">
                  <c:v>279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258208"/>
        <c:axId val="168258600"/>
      </c:barChart>
      <c:catAx>
        <c:axId val="1682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5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5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4" sqref="Y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148</v>
      </c>
      <c r="E5" s="175"/>
      <c r="F5" s="175"/>
      <c r="G5" s="175"/>
      <c r="H5" s="175"/>
      <c r="I5" s="165" t="s">
        <v>53</v>
      </c>
      <c r="J5" s="165"/>
      <c r="K5" s="165"/>
      <c r="L5" s="176"/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v>42510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91</v>
      </c>
      <c r="C10" s="46">
        <v>333</v>
      </c>
      <c r="D10" s="46">
        <v>18</v>
      </c>
      <c r="E10" s="46">
        <v>5</v>
      </c>
      <c r="F10" s="6">
        <f t="shared" ref="F10:F22" si="0">B10*0.5+C10*1+D10*2+E10*2.5</f>
        <v>427</v>
      </c>
      <c r="G10" s="2"/>
      <c r="H10" s="19" t="s">
        <v>4</v>
      </c>
      <c r="I10" s="46">
        <v>58</v>
      </c>
      <c r="J10" s="46">
        <v>223</v>
      </c>
      <c r="K10" s="46">
        <v>16</v>
      </c>
      <c r="L10" s="46">
        <v>4</v>
      </c>
      <c r="M10" s="6">
        <f t="shared" ref="M10:M22" si="1">I10*0.5+J10*1+K10*2+L10*2.5</f>
        <v>294</v>
      </c>
      <c r="N10" s="9">
        <f>F20+F21+F22+M10</f>
        <v>1205.5</v>
      </c>
      <c r="O10" s="19" t="s">
        <v>43</v>
      </c>
      <c r="P10" s="46">
        <v>64</v>
      </c>
      <c r="Q10" s="46">
        <v>231</v>
      </c>
      <c r="R10" s="46">
        <v>11</v>
      </c>
      <c r="S10" s="46">
        <v>7</v>
      </c>
      <c r="T10" s="6">
        <f t="shared" ref="T10:T21" si="2">P10*0.5+Q10*1+R10*2+S10*2.5</f>
        <v>302.5</v>
      </c>
      <c r="U10" s="10"/>
      <c r="AB10" s="1"/>
    </row>
    <row r="11" spans="1:28" ht="24" customHeight="1" x14ac:dyDescent="0.2">
      <c r="A11" s="18" t="s">
        <v>14</v>
      </c>
      <c r="B11" s="46">
        <v>78</v>
      </c>
      <c r="C11" s="46">
        <v>300</v>
      </c>
      <c r="D11" s="46">
        <v>12</v>
      </c>
      <c r="E11" s="46">
        <v>7</v>
      </c>
      <c r="F11" s="6">
        <f t="shared" si="0"/>
        <v>380.5</v>
      </c>
      <c r="G11" s="2"/>
      <c r="H11" s="19" t="s">
        <v>5</v>
      </c>
      <c r="I11" s="46">
        <v>61</v>
      </c>
      <c r="J11" s="46">
        <v>232</v>
      </c>
      <c r="K11" s="46">
        <v>15</v>
      </c>
      <c r="L11" s="46">
        <v>6</v>
      </c>
      <c r="M11" s="6">
        <f t="shared" si="1"/>
        <v>307.5</v>
      </c>
      <c r="N11" s="9">
        <f>F21+F22+M10+M11</f>
        <v>1211.5</v>
      </c>
      <c r="O11" s="19" t="s">
        <v>44</v>
      </c>
      <c r="P11" s="46">
        <v>67</v>
      </c>
      <c r="Q11" s="46">
        <v>267</v>
      </c>
      <c r="R11" s="46">
        <v>13</v>
      </c>
      <c r="S11" s="46">
        <v>4</v>
      </c>
      <c r="T11" s="6">
        <f t="shared" si="2"/>
        <v>336.5</v>
      </c>
      <c r="U11" s="2"/>
      <c r="AB11" s="1"/>
    </row>
    <row r="12" spans="1:28" ht="24" customHeight="1" x14ac:dyDescent="0.2">
      <c r="A12" s="18" t="s">
        <v>17</v>
      </c>
      <c r="B12" s="46">
        <v>88</v>
      </c>
      <c r="C12" s="46">
        <v>341</v>
      </c>
      <c r="D12" s="46">
        <v>15</v>
      </c>
      <c r="E12" s="46">
        <v>3</v>
      </c>
      <c r="F12" s="6">
        <f t="shared" si="0"/>
        <v>422.5</v>
      </c>
      <c r="G12" s="2"/>
      <c r="H12" s="19" t="s">
        <v>6</v>
      </c>
      <c r="I12" s="46">
        <v>55</v>
      </c>
      <c r="J12" s="46">
        <v>208</v>
      </c>
      <c r="K12" s="46">
        <v>13</v>
      </c>
      <c r="L12" s="46">
        <v>9</v>
      </c>
      <c r="M12" s="6">
        <f t="shared" si="1"/>
        <v>284</v>
      </c>
      <c r="N12" s="2">
        <f>F22+M10+M11+M12</f>
        <v>1220</v>
      </c>
      <c r="O12" s="19" t="s">
        <v>32</v>
      </c>
      <c r="P12" s="46">
        <v>60</v>
      </c>
      <c r="Q12" s="46">
        <v>236</v>
      </c>
      <c r="R12" s="46">
        <v>12</v>
      </c>
      <c r="S12" s="46">
        <v>5</v>
      </c>
      <c r="T12" s="6">
        <f t="shared" si="2"/>
        <v>302.5</v>
      </c>
      <c r="U12" s="2"/>
      <c r="AB12" s="1"/>
    </row>
    <row r="13" spans="1:28" ht="24" customHeight="1" x14ac:dyDescent="0.2">
      <c r="A13" s="18" t="s">
        <v>19</v>
      </c>
      <c r="B13" s="46">
        <v>78</v>
      </c>
      <c r="C13" s="46">
        <v>304</v>
      </c>
      <c r="D13" s="46">
        <v>15</v>
      </c>
      <c r="E13" s="46">
        <v>3</v>
      </c>
      <c r="F13" s="6">
        <f t="shared" si="0"/>
        <v>380.5</v>
      </c>
      <c r="G13" s="2">
        <f t="shared" ref="G13:G19" si="3">F10+F11+F12+F13</f>
        <v>1610.5</v>
      </c>
      <c r="H13" s="19" t="s">
        <v>7</v>
      </c>
      <c r="I13" s="46">
        <v>31</v>
      </c>
      <c r="J13" s="46">
        <v>200</v>
      </c>
      <c r="K13" s="46">
        <v>10</v>
      </c>
      <c r="L13" s="46">
        <v>3</v>
      </c>
      <c r="M13" s="6">
        <f t="shared" si="1"/>
        <v>243</v>
      </c>
      <c r="N13" s="2">
        <f t="shared" ref="N13:N18" si="4">M10+M11+M12+M13</f>
        <v>1128.5</v>
      </c>
      <c r="O13" s="19" t="s">
        <v>33</v>
      </c>
      <c r="P13" s="46">
        <v>82</v>
      </c>
      <c r="Q13" s="46">
        <v>264</v>
      </c>
      <c r="R13" s="46">
        <v>12</v>
      </c>
      <c r="S13" s="46">
        <v>5</v>
      </c>
      <c r="T13" s="6">
        <f t="shared" si="2"/>
        <v>341.5</v>
      </c>
      <c r="U13" s="2">
        <f t="shared" ref="U13:U21" si="5">T10+T11+T12+T13</f>
        <v>1283</v>
      </c>
      <c r="AB13" s="81">
        <v>241</v>
      </c>
    </row>
    <row r="14" spans="1:28" ht="24" customHeight="1" x14ac:dyDescent="0.2">
      <c r="A14" s="18" t="s">
        <v>21</v>
      </c>
      <c r="B14" s="46">
        <v>58</v>
      </c>
      <c r="C14" s="46">
        <v>281</v>
      </c>
      <c r="D14" s="46">
        <v>16</v>
      </c>
      <c r="E14" s="46">
        <v>9</v>
      </c>
      <c r="F14" s="6">
        <f t="shared" si="0"/>
        <v>364.5</v>
      </c>
      <c r="G14" s="2">
        <f t="shared" si="3"/>
        <v>1548</v>
      </c>
      <c r="H14" s="19" t="s">
        <v>9</v>
      </c>
      <c r="I14" s="46">
        <v>36</v>
      </c>
      <c r="J14" s="46">
        <v>223</v>
      </c>
      <c r="K14" s="46">
        <v>14</v>
      </c>
      <c r="L14" s="46">
        <v>3</v>
      </c>
      <c r="M14" s="6">
        <f t="shared" si="1"/>
        <v>276.5</v>
      </c>
      <c r="N14" s="2">
        <f t="shared" si="4"/>
        <v>1111</v>
      </c>
      <c r="O14" s="19" t="s">
        <v>29</v>
      </c>
      <c r="P14" s="45">
        <v>80</v>
      </c>
      <c r="Q14" s="45">
        <v>262</v>
      </c>
      <c r="R14" s="45">
        <v>12</v>
      </c>
      <c r="S14" s="45">
        <v>5</v>
      </c>
      <c r="T14" s="6">
        <f t="shared" si="2"/>
        <v>338.5</v>
      </c>
      <c r="U14" s="2">
        <f t="shared" si="5"/>
        <v>1319</v>
      </c>
      <c r="AB14" s="81">
        <v>250</v>
      </c>
    </row>
    <row r="15" spans="1:28" ht="24" customHeight="1" x14ac:dyDescent="0.2">
      <c r="A15" s="18" t="s">
        <v>23</v>
      </c>
      <c r="B15" s="46">
        <v>68</v>
      </c>
      <c r="C15" s="46">
        <v>299</v>
      </c>
      <c r="D15" s="46">
        <v>14</v>
      </c>
      <c r="E15" s="46">
        <v>7</v>
      </c>
      <c r="F15" s="6">
        <f t="shared" si="0"/>
        <v>378.5</v>
      </c>
      <c r="G15" s="2">
        <f t="shared" si="3"/>
        <v>1546</v>
      </c>
      <c r="H15" s="19" t="s">
        <v>12</v>
      </c>
      <c r="I15" s="46">
        <v>35</v>
      </c>
      <c r="J15" s="46">
        <v>225</v>
      </c>
      <c r="K15" s="46">
        <v>12</v>
      </c>
      <c r="L15" s="46">
        <v>2</v>
      </c>
      <c r="M15" s="6">
        <f t="shared" si="1"/>
        <v>271.5</v>
      </c>
      <c r="N15" s="2">
        <f t="shared" si="4"/>
        <v>1075</v>
      </c>
      <c r="O15" s="18" t="s">
        <v>30</v>
      </c>
      <c r="P15" s="46">
        <v>81</v>
      </c>
      <c r="Q15" s="46">
        <v>235</v>
      </c>
      <c r="R15" s="45">
        <v>15</v>
      </c>
      <c r="S15" s="46">
        <v>4</v>
      </c>
      <c r="T15" s="6">
        <f t="shared" si="2"/>
        <v>315.5</v>
      </c>
      <c r="U15" s="2">
        <f t="shared" si="5"/>
        <v>1298</v>
      </c>
      <c r="AB15" s="81">
        <v>262</v>
      </c>
    </row>
    <row r="16" spans="1:28" ht="24" customHeight="1" x14ac:dyDescent="0.2">
      <c r="A16" s="18" t="s">
        <v>39</v>
      </c>
      <c r="B16" s="46">
        <v>71</v>
      </c>
      <c r="C16" s="46">
        <v>221</v>
      </c>
      <c r="D16" s="46">
        <v>13</v>
      </c>
      <c r="E16" s="46">
        <v>5</v>
      </c>
      <c r="F16" s="6">
        <f t="shared" si="0"/>
        <v>295</v>
      </c>
      <c r="G16" s="2">
        <f t="shared" si="3"/>
        <v>1418.5</v>
      </c>
      <c r="H16" s="19" t="s">
        <v>15</v>
      </c>
      <c r="I16" s="46">
        <v>38</v>
      </c>
      <c r="J16" s="46">
        <v>229</v>
      </c>
      <c r="K16" s="46">
        <v>14</v>
      </c>
      <c r="L16" s="46">
        <v>3</v>
      </c>
      <c r="M16" s="6">
        <f t="shared" si="1"/>
        <v>283.5</v>
      </c>
      <c r="N16" s="2">
        <f t="shared" si="4"/>
        <v>1074.5</v>
      </c>
      <c r="O16" s="19" t="s">
        <v>8</v>
      </c>
      <c r="P16" s="46">
        <v>69</v>
      </c>
      <c r="Q16" s="46">
        <v>246</v>
      </c>
      <c r="R16" s="46">
        <v>14</v>
      </c>
      <c r="S16" s="46">
        <v>3</v>
      </c>
      <c r="T16" s="6">
        <f t="shared" si="2"/>
        <v>316</v>
      </c>
      <c r="U16" s="2">
        <f t="shared" si="5"/>
        <v>1311.5</v>
      </c>
      <c r="AB16" s="81">
        <v>270.5</v>
      </c>
    </row>
    <row r="17" spans="1:28" ht="24" customHeight="1" x14ac:dyDescent="0.2">
      <c r="A17" s="18" t="s">
        <v>40</v>
      </c>
      <c r="B17" s="46">
        <v>63</v>
      </c>
      <c r="C17" s="46">
        <v>250</v>
      </c>
      <c r="D17" s="46">
        <v>15</v>
      </c>
      <c r="E17" s="46">
        <v>3</v>
      </c>
      <c r="F17" s="6">
        <f t="shared" si="0"/>
        <v>319</v>
      </c>
      <c r="G17" s="2">
        <f t="shared" si="3"/>
        <v>1357</v>
      </c>
      <c r="H17" s="19" t="s">
        <v>18</v>
      </c>
      <c r="I17" s="46">
        <v>39</v>
      </c>
      <c r="J17" s="46">
        <v>206</v>
      </c>
      <c r="K17" s="46">
        <v>11</v>
      </c>
      <c r="L17" s="46">
        <v>4</v>
      </c>
      <c r="M17" s="6">
        <f t="shared" si="1"/>
        <v>257.5</v>
      </c>
      <c r="N17" s="2">
        <f t="shared" si="4"/>
        <v>1089</v>
      </c>
      <c r="O17" s="19" t="s">
        <v>10</v>
      </c>
      <c r="P17" s="46">
        <v>62</v>
      </c>
      <c r="Q17" s="46">
        <v>257</v>
      </c>
      <c r="R17" s="46">
        <v>15</v>
      </c>
      <c r="S17" s="46">
        <v>2</v>
      </c>
      <c r="T17" s="6">
        <f t="shared" si="2"/>
        <v>323</v>
      </c>
      <c r="U17" s="2">
        <f t="shared" si="5"/>
        <v>1293</v>
      </c>
      <c r="AB17" s="81">
        <v>289.5</v>
      </c>
    </row>
    <row r="18" spans="1:28" ht="24" customHeight="1" x14ac:dyDescent="0.2">
      <c r="A18" s="18" t="s">
        <v>41</v>
      </c>
      <c r="B18" s="46">
        <v>73</v>
      </c>
      <c r="C18" s="46">
        <v>217</v>
      </c>
      <c r="D18" s="46">
        <v>15</v>
      </c>
      <c r="E18" s="46">
        <v>0</v>
      </c>
      <c r="F18" s="6">
        <f t="shared" si="0"/>
        <v>283.5</v>
      </c>
      <c r="G18" s="2">
        <f t="shared" si="3"/>
        <v>1276</v>
      </c>
      <c r="H18" s="19" t="s">
        <v>20</v>
      </c>
      <c r="I18" s="46">
        <v>36</v>
      </c>
      <c r="J18" s="46">
        <v>188</v>
      </c>
      <c r="K18" s="46">
        <v>13</v>
      </c>
      <c r="L18" s="46">
        <v>2</v>
      </c>
      <c r="M18" s="6">
        <f t="shared" si="1"/>
        <v>237</v>
      </c>
      <c r="N18" s="2">
        <f t="shared" si="4"/>
        <v>1049.5</v>
      </c>
      <c r="O18" s="19" t="s">
        <v>13</v>
      </c>
      <c r="P18" s="46">
        <v>73</v>
      </c>
      <c r="Q18" s="46">
        <v>246</v>
      </c>
      <c r="R18" s="46">
        <v>11</v>
      </c>
      <c r="S18" s="46">
        <v>2</v>
      </c>
      <c r="T18" s="6">
        <f t="shared" si="2"/>
        <v>309.5</v>
      </c>
      <c r="U18" s="2">
        <f t="shared" si="5"/>
        <v>1264</v>
      </c>
      <c r="AB18" s="81">
        <v>291</v>
      </c>
    </row>
    <row r="19" spans="1:28" ht="24" customHeight="1" thickBot="1" x14ac:dyDescent="0.25">
      <c r="A19" s="21" t="s">
        <v>42</v>
      </c>
      <c r="B19" s="47">
        <v>65</v>
      </c>
      <c r="C19" s="47">
        <v>246</v>
      </c>
      <c r="D19" s="47">
        <v>13</v>
      </c>
      <c r="E19" s="47">
        <v>6</v>
      </c>
      <c r="F19" s="7">
        <f t="shared" si="0"/>
        <v>319.5</v>
      </c>
      <c r="G19" s="3">
        <f t="shared" si="3"/>
        <v>1217</v>
      </c>
      <c r="H19" s="20" t="s">
        <v>22</v>
      </c>
      <c r="I19" s="45">
        <v>56</v>
      </c>
      <c r="J19" s="45">
        <v>295</v>
      </c>
      <c r="K19" s="45">
        <v>12</v>
      </c>
      <c r="L19" s="45">
        <v>5</v>
      </c>
      <c r="M19" s="6">
        <f t="shared" si="1"/>
        <v>359.5</v>
      </c>
      <c r="N19" s="2">
        <f>M16+M17+M18+M19</f>
        <v>1137.5</v>
      </c>
      <c r="O19" s="19" t="s">
        <v>16</v>
      </c>
      <c r="P19" s="46">
        <v>52</v>
      </c>
      <c r="Q19" s="46">
        <v>219</v>
      </c>
      <c r="R19" s="46">
        <v>12</v>
      </c>
      <c r="S19" s="46">
        <v>2</v>
      </c>
      <c r="T19" s="6">
        <f t="shared" si="2"/>
        <v>274</v>
      </c>
      <c r="U19" s="2">
        <f t="shared" si="5"/>
        <v>1222.5</v>
      </c>
      <c r="AB19" s="81">
        <v>294</v>
      </c>
    </row>
    <row r="20" spans="1:28" ht="24" customHeight="1" x14ac:dyDescent="0.2">
      <c r="A20" s="19" t="s">
        <v>27</v>
      </c>
      <c r="B20" s="45">
        <v>63</v>
      </c>
      <c r="C20" s="45">
        <v>237</v>
      </c>
      <c r="D20" s="45">
        <v>9</v>
      </c>
      <c r="E20" s="45">
        <v>6</v>
      </c>
      <c r="F20" s="8">
        <f t="shared" si="0"/>
        <v>301.5</v>
      </c>
      <c r="G20" s="35"/>
      <c r="H20" s="19" t="s">
        <v>24</v>
      </c>
      <c r="I20" s="46">
        <v>61</v>
      </c>
      <c r="J20" s="46">
        <v>351</v>
      </c>
      <c r="K20" s="46">
        <v>11</v>
      </c>
      <c r="L20" s="46">
        <v>3</v>
      </c>
      <c r="M20" s="8">
        <f t="shared" si="1"/>
        <v>411</v>
      </c>
      <c r="N20" s="2">
        <f>M17+M18+M19+M20</f>
        <v>1265</v>
      </c>
      <c r="O20" s="19" t="s">
        <v>45</v>
      </c>
      <c r="P20" s="45">
        <v>19</v>
      </c>
      <c r="Q20" s="45">
        <v>247</v>
      </c>
      <c r="R20" s="46">
        <v>9</v>
      </c>
      <c r="S20" s="45">
        <v>2</v>
      </c>
      <c r="T20" s="8">
        <f t="shared" si="2"/>
        <v>279.5</v>
      </c>
      <c r="U20" s="2">
        <f t="shared" si="5"/>
        <v>1186</v>
      </c>
      <c r="AB20" s="81">
        <v>299</v>
      </c>
    </row>
    <row r="21" spans="1:28" ht="24" customHeight="1" thickBot="1" x14ac:dyDescent="0.25">
      <c r="A21" s="19" t="s">
        <v>28</v>
      </c>
      <c r="B21" s="46">
        <v>58</v>
      </c>
      <c r="C21" s="46">
        <v>225</v>
      </c>
      <c r="D21" s="46">
        <v>7</v>
      </c>
      <c r="E21" s="46">
        <v>3</v>
      </c>
      <c r="F21" s="6">
        <f t="shared" si="0"/>
        <v>275.5</v>
      </c>
      <c r="G21" s="36"/>
      <c r="H21" s="20" t="s">
        <v>25</v>
      </c>
      <c r="I21" s="46">
        <v>51</v>
      </c>
      <c r="J21" s="46">
        <v>245</v>
      </c>
      <c r="K21" s="46">
        <v>8</v>
      </c>
      <c r="L21" s="46">
        <v>7</v>
      </c>
      <c r="M21" s="6">
        <f t="shared" si="1"/>
        <v>304</v>
      </c>
      <c r="N21" s="2">
        <f>M18+M19+M20+M21</f>
        <v>1311.5</v>
      </c>
      <c r="O21" s="21" t="s">
        <v>46</v>
      </c>
      <c r="P21" s="47">
        <v>27</v>
      </c>
      <c r="Q21" s="47">
        <v>228</v>
      </c>
      <c r="R21" s="47">
        <v>11</v>
      </c>
      <c r="S21" s="47">
        <v>0</v>
      </c>
      <c r="T21" s="7">
        <f t="shared" si="2"/>
        <v>263.5</v>
      </c>
      <c r="U21" s="3">
        <f t="shared" si="5"/>
        <v>1126.5</v>
      </c>
      <c r="AB21" s="81">
        <v>299.5</v>
      </c>
    </row>
    <row r="22" spans="1:28" ht="24" customHeight="1" thickBot="1" x14ac:dyDescent="0.25">
      <c r="A22" s="19" t="s">
        <v>1</v>
      </c>
      <c r="B22" s="46">
        <v>60</v>
      </c>
      <c r="C22" s="46">
        <v>269</v>
      </c>
      <c r="D22" s="46">
        <v>9</v>
      </c>
      <c r="E22" s="46">
        <v>7</v>
      </c>
      <c r="F22" s="6">
        <f t="shared" si="0"/>
        <v>334.5</v>
      </c>
      <c r="G22" s="2"/>
      <c r="H22" s="21" t="s">
        <v>26</v>
      </c>
      <c r="I22" s="47">
        <v>63</v>
      </c>
      <c r="J22" s="47">
        <v>246</v>
      </c>
      <c r="K22" s="47">
        <v>10</v>
      </c>
      <c r="L22" s="47">
        <v>2</v>
      </c>
      <c r="M22" s="6">
        <f t="shared" si="1"/>
        <v>302.5</v>
      </c>
      <c r="N22" s="3">
        <f>M19+M20+M21+M22</f>
        <v>1377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1610.5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1377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1319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76 X CARRERA 57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0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/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42510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0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0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0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82</v>
      </c>
      <c r="G24" s="88"/>
      <c r="H24" s="183"/>
      <c r="I24" s="184"/>
      <c r="J24" s="82" t="s">
        <v>73</v>
      </c>
      <c r="K24" s="86"/>
      <c r="L24" s="86"/>
      <c r="M24" s="87" t="s">
        <v>92</v>
      </c>
      <c r="N24" s="88"/>
      <c r="O24" s="183"/>
      <c r="P24" s="18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76 X CARRERA 57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0</v>
      </c>
      <c r="M5" s="176"/>
      <c r="N5" s="176"/>
      <c r="O5" s="50"/>
      <c r="P5" s="198" t="s">
        <v>57</v>
      </c>
      <c r="Q5" s="198"/>
      <c r="R5" s="198"/>
      <c r="S5" s="176" t="s">
        <v>133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151</v>
      </c>
      <c r="E6" s="191"/>
      <c r="F6" s="191"/>
      <c r="G6" s="191"/>
      <c r="H6" s="19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3">
        <f>'G-1'!S6:U6</f>
        <v>42510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31</v>
      </c>
      <c r="C10" s="61">
        <v>222</v>
      </c>
      <c r="D10" s="61">
        <v>0</v>
      </c>
      <c r="E10" s="61">
        <v>0</v>
      </c>
      <c r="F10" s="62">
        <f t="shared" ref="F10:F22" si="0">B10*0.5+C10*1+D10*2+E10*2.5</f>
        <v>237.5</v>
      </c>
      <c r="G10" s="63"/>
      <c r="H10" s="64" t="s">
        <v>4</v>
      </c>
      <c r="I10" s="46">
        <v>55</v>
      </c>
      <c r="J10" s="46">
        <v>210</v>
      </c>
      <c r="K10" s="46">
        <v>0</v>
      </c>
      <c r="L10" s="46">
        <v>5</v>
      </c>
      <c r="M10" s="62">
        <f t="shared" ref="M10:M22" si="1">I10*0.5+J10*1+K10*2+L10*2.5</f>
        <v>250</v>
      </c>
      <c r="N10" s="65">
        <f>F20+F21+F22+M10</f>
        <v>912.5</v>
      </c>
      <c r="O10" s="64" t="s">
        <v>43</v>
      </c>
      <c r="P10" s="46">
        <v>67</v>
      </c>
      <c r="Q10" s="46">
        <v>222</v>
      </c>
      <c r="R10" s="46">
        <v>0</v>
      </c>
      <c r="S10" s="46">
        <v>0</v>
      </c>
      <c r="T10" s="62">
        <f t="shared" ref="T10:T21" si="2">P10*0.5+Q10*1+R10*2+S10*2.5</f>
        <v>255.5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245</v>
      </c>
      <c r="D11" s="61">
        <v>0</v>
      </c>
      <c r="E11" s="61">
        <v>0</v>
      </c>
      <c r="F11" s="62">
        <f t="shared" si="0"/>
        <v>264.5</v>
      </c>
      <c r="G11" s="63"/>
      <c r="H11" s="64" t="s">
        <v>5</v>
      </c>
      <c r="I11" s="46">
        <v>52</v>
      </c>
      <c r="J11" s="46">
        <v>219</v>
      </c>
      <c r="K11" s="46">
        <v>0</v>
      </c>
      <c r="L11" s="46">
        <v>3</v>
      </c>
      <c r="M11" s="62">
        <f t="shared" si="1"/>
        <v>252.5</v>
      </c>
      <c r="N11" s="65">
        <f>F21+F22+M10+M11</f>
        <v>953.5</v>
      </c>
      <c r="O11" s="64" t="s">
        <v>44</v>
      </c>
      <c r="P11" s="46">
        <v>73</v>
      </c>
      <c r="Q11" s="46">
        <v>215</v>
      </c>
      <c r="R11" s="46">
        <v>0</v>
      </c>
      <c r="S11" s="46">
        <v>1</v>
      </c>
      <c r="T11" s="62">
        <f t="shared" si="2"/>
        <v>254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41</v>
      </c>
      <c r="C12" s="61">
        <v>247</v>
      </c>
      <c r="D12" s="61">
        <v>0</v>
      </c>
      <c r="E12" s="61">
        <v>0</v>
      </c>
      <c r="F12" s="62">
        <f t="shared" si="0"/>
        <v>267.5</v>
      </c>
      <c r="G12" s="63"/>
      <c r="H12" s="64" t="s">
        <v>6</v>
      </c>
      <c r="I12" s="46">
        <v>52</v>
      </c>
      <c r="J12" s="46">
        <v>213</v>
      </c>
      <c r="K12" s="46">
        <v>1</v>
      </c>
      <c r="L12" s="46">
        <v>4</v>
      </c>
      <c r="M12" s="62">
        <f t="shared" si="1"/>
        <v>251</v>
      </c>
      <c r="N12" s="63">
        <f>F22+M10+M11+M12</f>
        <v>985.5</v>
      </c>
      <c r="O12" s="64" t="s">
        <v>32</v>
      </c>
      <c r="P12" s="46">
        <v>73</v>
      </c>
      <c r="Q12" s="46">
        <v>201</v>
      </c>
      <c r="R12" s="46">
        <v>1</v>
      </c>
      <c r="S12" s="46">
        <v>10</v>
      </c>
      <c r="T12" s="62">
        <f t="shared" si="2"/>
        <v>264.5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43</v>
      </c>
      <c r="C13" s="61">
        <v>254</v>
      </c>
      <c r="D13" s="61">
        <v>0</v>
      </c>
      <c r="E13" s="61">
        <v>2</v>
      </c>
      <c r="F13" s="62">
        <f t="shared" si="0"/>
        <v>280.5</v>
      </c>
      <c r="G13" s="63">
        <f t="shared" ref="G13:G19" si="3">F10+F11+F12+F13</f>
        <v>1050</v>
      </c>
      <c r="H13" s="64" t="s">
        <v>7</v>
      </c>
      <c r="I13" s="46">
        <v>32</v>
      </c>
      <c r="J13" s="46">
        <v>193</v>
      </c>
      <c r="K13" s="46">
        <v>0</v>
      </c>
      <c r="L13" s="46">
        <v>1</v>
      </c>
      <c r="M13" s="62">
        <f t="shared" si="1"/>
        <v>211.5</v>
      </c>
      <c r="N13" s="63">
        <f t="shared" ref="N13:N18" si="4">M10+M11+M12+M13</f>
        <v>965</v>
      </c>
      <c r="O13" s="64" t="s">
        <v>33</v>
      </c>
      <c r="P13" s="46">
        <v>54</v>
      </c>
      <c r="Q13" s="46">
        <v>216</v>
      </c>
      <c r="R13" s="46">
        <v>0</v>
      </c>
      <c r="S13" s="46">
        <v>5</v>
      </c>
      <c r="T13" s="62">
        <f t="shared" si="2"/>
        <v>255.5</v>
      </c>
      <c r="U13" s="63">
        <f t="shared" ref="U13:U21" si="5">T10+T11+T12+T13</f>
        <v>1029.5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241</v>
      </c>
      <c r="D14" s="61">
        <v>0</v>
      </c>
      <c r="E14" s="61">
        <v>3</v>
      </c>
      <c r="F14" s="62">
        <f t="shared" si="0"/>
        <v>273.5</v>
      </c>
      <c r="G14" s="63">
        <f t="shared" si="3"/>
        <v>1086</v>
      </c>
      <c r="H14" s="64" t="s">
        <v>9</v>
      </c>
      <c r="I14" s="46">
        <v>36</v>
      </c>
      <c r="J14" s="46">
        <v>189</v>
      </c>
      <c r="K14" s="46">
        <v>0</v>
      </c>
      <c r="L14" s="46">
        <v>0</v>
      </c>
      <c r="M14" s="62">
        <f t="shared" si="1"/>
        <v>207</v>
      </c>
      <c r="N14" s="63">
        <f t="shared" si="4"/>
        <v>922</v>
      </c>
      <c r="O14" s="64" t="s">
        <v>29</v>
      </c>
      <c r="P14" s="45">
        <v>71</v>
      </c>
      <c r="Q14" s="45">
        <v>212</v>
      </c>
      <c r="R14" s="45">
        <v>0</v>
      </c>
      <c r="S14" s="45">
        <v>3</v>
      </c>
      <c r="T14" s="62">
        <f t="shared" si="2"/>
        <v>255</v>
      </c>
      <c r="U14" s="63">
        <f t="shared" si="5"/>
        <v>1029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210</v>
      </c>
      <c r="D15" s="61">
        <v>0</v>
      </c>
      <c r="E15" s="61">
        <v>4</v>
      </c>
      <c r="F15" s="62">
        <f t="shared" si="0"/>
        <v>246</v>
      </c>
      <c r="G15" s="63">
        <f t="shared" si="3"/>
        <v>1067.5</v>
      </c>
      <c r="H15" s="64" t="s">
        <v>12</v>
      </c>
      <c r="I15" s="46">
        <v>35</v>
      </c>
      <c r="J15" s="46">
        <v>200</v>
      </c>
      <c r="K15" s="46">
        <v>0</v>
      </c>
      <c r="L15" s="46">
        <v>1</v>
      </c>
      <c r="M15" s="62">
        <f t="shared" si="1"/>
        <v>220</v>
      </c>
      <c r="N15" s="63">
        <f t="shared" si="4"/>
        <v>889.5</v>
      </c>
      <c r="O15" s="60" t="s">
        <v>30</v>
      </c>
      <c r="P15" s="46">
        <v>78</v>
      </c>
      <c r="Q15" s="46">
        <v>205</v>
      </c>
      <c r="R15" s="46">
        <v>3</v>
      </c>
      <c r="S15" s="46">
        <v>0</v>
      </c>
      <c r="T15" s="62">
        <f t="shared" si="2"/>
        <v>250</v>
      </c>
      <c r="U15" s="63">
        <f t="shared" si="5"/>
        <v>1025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53</v>
      </c>
      <c r="C16" s="61">
        <v>234</v>
      </c>
      <c r="D16" s="61">
        <v>0</v>
      </c>
      <c r="E16" s="61">
        <v>2</v>
      </c>
      <c r="F16" s="62">
        <f t="shared" si="0"/>
        <v>265.5</v>
      </c>
      <c r="G16" s="63">
        <f t="shared" si="3"/>
        <v>1065.5</v>
      </c>
      <c r="H16" s="64" t="s">
        <v>15</v>
      </c>
      <c r="I16" s="46">
        <v>39</v>
      </c>
      <c r="J16" s="46">
        <v>205</v>
      </c>
      <c r="K16" s="46">
        <v>0</v>
      </c>
      <c r="L16" s="46">
        <v>0</v>
      </c>
      <c r="M16" s="62">
        <f t="shared" si="1"/>
        <v>224.5</v>
      </c>
      <c r="N16" s="63">
        <f t="shared" si="4"/>
        <v>863</v>
      </c>
      <c r="O16" s="64" t="s">
        <v>8</v>
      </c>
      <c r="P16" s="46">
        <v>87</v>
      </c>
      <c r="Q16" s="46">
        <v>210</v>
      </c>
      <c r="R16" s="46">
        <v>0</v>
      </c>
      <c r="S16" s="46">
        <v>4</v>
      </c>
      <c r="T16" s="62">
        <f t="shared" si="2"/>
        <v>263.5</v>
      </c>
      <c r="U16" s="63">
        <f t="shared" si="5"/>
        <v>1024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213</v>
      </c>
      <c r="D17" s="61">
        <v>0</v>
      </c>
      <c r="E17" s="61">
        <v>2</v>
      </c>
      <c r="F17" s="62">
        <f t="shared" si="0"/>
        <v>235</v>
      </c>
      <c r="G17" s="63">
        <f t="shared" si="3"/>
        <v>1020</v>
      </c>
      <c r="H17" s="64" t="s">
        <v>18</v>
      </c>
      <c r="I17" s="46">
        <v>32</v>
      </c>
      <c r="J17" s="46">
        <v>23</v>
      </c>
      <c r="K17" s="46">
        <v>0</v>
      </c>
      <c r="L17" s="46">
        <v>1</v>
      </c>
      <c r="M17" s="62">
        <f t="shared" si="1"/>
        <v>41.5</v>
      </c>
      <c r="N17" s="63">
        <f t="shared" si="4"/>
        <v>693</v>
      </c>
      <c r="O17" s="64" t="s">
        <v>10</v>
      </c>
      <c r="P17" s="46">
        <v>58</v>
      </c>
      <c r="Q17" s="46">
        <v>198</v>
      </c>
      <c r="R17" s="46">
        <v>0</v>
      </c>
      <c r="S17" s="46">
        <v>1</v>
      </c>
      <c r="T17" s="62">
        <f t="shared" si="2"/>
        <v>229.5</v>
      </c>
      <c r="U17" s="63">
        <f t="shared" si="5"/>
        <v>998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201</v>
      </c>
      <c r="D18" s="61">
        <v>0</v>
      </c>
      <c r="E18" s="61">
        <v>3</v>
      </c>
      <c r="F18" s="62">
        <f t="shared" si="0"/>
        <v>232.5</v>
      </c>
      <c r="G18" s="63">
        <f t="shared" si="3"/>
        <v>979</v>
      </c>
      <c r="H18" s="64" t="s">
        <v>20</v>
      </c>
      <c r="I18" s="46">
        <v>34</v>
      </c>
      <c r="J18" s="46">
        <v>224</v>
      </c>
      <c r="K18" s="46">
        <v>0</v>
      </c>
      <c r="L18" s="46">
        <v>2</v>
      </c>
      <c r="M18" s="62">
        <f t="shared" si="1"/>
        <v>246</v>
      </c>
      <c r="N18" s="63">
        <f t="shared" si="4"/>
        <v>732</v>
      </c>
      <c r="O18" s="64" t="s">
        <v>13</v>
      </c>
      <c r="P18" s="46">
        <v>56</v>
      </c>
      <c r="Q18" s="46">
        <v>23</v>
      </c>
      <c r="R18" s="46">
        <v>0</v>
      </c>
      <c r="S18" s="46">
        <v>0</v>
      </c>
      <c r="T18" s="62">
        <f t="shared" si="2"/>
        <v>51</v>
      </c>
      <c r="U18" s="63">
        <f t="shared" si="5"/>
        <v>794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62</v>
      </c>
      <c r="C19" s="69">
        <v>224</v>
      </c>
      <c r="D19" s="69">
        <v>0</v>
      </c>
      <c r="E19" s="69">
        <v>1</v>
      </c>
      <c r="F19" s="70">
        <f t="shared" si="0"/>
        <v>257.5</v>
      </c>
      <c r="G19" s="71">
        <f t="shared" si="3"/>
        <v>990.5</v>
      </c>
      <c r="H19" s="72" t="s">
        <v>22</v>
      </c>
      <c r="I19" s="45">
        <v>13</v>
      </c>
      <c r="J19" s="45">
        <v>258</v>
      </c>
      <c r="K19" s="45">
        <v>0</v>
      </c>
      <c r="L19" s="45">
        <v>2</v>
      </c>
      <c r="M19" s="62">
        <f t="shared" si="1"/>
        <v>269.5</v>
      </c>
      <c r="N19" s="63">
        <f>M16+M17+M18+M19</f>
        <v>781.5</v>
      </c>
      <c r="O19" s="64" t="s">
        <v>16</v>
      </c>
      <c r="P19" s="46">
        <v>62</v>
      </c>
      <c r="Q19" s="46">
        <v>223</v>
      </c>
      <c r="R19" s="46">
        <v>0</v>
      </c>
      <c r="S19" s="46">
        <v>1</v>
      </c>
      <c r="T19" s="62">
        <f t="shared" si="2"/>
        <v>256.5</v>
      </c>
      <c r="U19" s="63">
        <f t="shared" si="5"/>
        <v>800.5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186</v>
      </c>
      <c r="D20" s="67">
        <v>0</v>
      </c>
      <c r="E20" s="67">
        <v>2</v>
      </c>
      <c r="F20" s="73">
        <f t="shared" si="0"/>
        <v>211.5</v>
      </c>
      <c r="G20" s="74"/>
      <c r="H20" s="64" t="s">
        <v>24</v>
      </c>
      <c r="I20" s="46">
        <v>54</v>
      </c>
      <c r="J20" s="46">
        <v>245</v>
      </c>
      <c r="K20" s="46">
        <v>0</v>
      </c>
      <c r="L20" s="46">
        <v>2</v>
      </c>
      <c r="M20" s="73">
        <f t="shared" si="1"/>
        <v>277</v>
      </c>
      <c r="N20" s="63">
        <f>M17+M18+M19+M20</f>
        <v>834</v>
      </c>
      <c r="O20" s="64" t="s">
        <v>45</v>
      </c>
      <c r="P20" s="45">
        <v>36</v>
      </c>
      <c r="Q20" s="45">
        <v>137</v>
      </c>
      <c r="R20" s="45">
        <v>0</v>
      </c>
      <c r="S20" s="45">
        <v>1</v>
      </c>
      <c r="T20" s="73">
        <f t="shared" si="2"/>
        <v>157.5</v>
      </c>
      <c r="U20" s="63">
        <f t="shared" si="5"/>
        <v>694.5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46</v>
      </c>
      <c r="C21" s="61">
        <v>191</v>
      </c>
      <c r="D21" s="61">
        <v>0</v>
      </c>
      <c r="E21" s="61">
        <v>2</v>
      </c>
      <c r="F21" s="62">
        <f t="shared" si="0"/>
        <v>219</v>
      </c>
      <c r="G21" s="75"/>
      <c r="H21" s="72" t="s">
        <v>25</v>
      </c>
      <c r="I21" s="46">
        <v>52</v>
      </c>
      <c r="J21" s="46">
        <v>232</v>
      </c>
      <c r="K21" s="46">
        <v>0</v>
      </c>
      <c r="L21" s="46">
        <v>1</v>
      </c>
      <c r="M21" s="62">
        <f t="shared" si="1"/>
        <v>260.5</v>
      </c>
      <c r="N21" s="63">
        <f>M18+M19+M20+M21</f>
        <v>1053</v>
      </c>
      <c r="O21" s="68" t="s">
        <v>46</v>
      </c>
      <c r="P21" s="47">
        <v>40</v>
      </c>
      <c r="Q21" s="47">
        <v>163</v>
      </c>
      <c r="R21" s="47">
        <v>0</v>
      </c>
      <c r="S21" s="47">
        <v>0</v>
      </c>
      <c r="T21" s="70">
        <f t="shared" si="2"/>
        <v>183</v>
      </c>
      <c r="U21" s="71">
        <f t="shared" si="5"/>
        <v>648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202</v>
      </c>
      <c r="D22" s="61">
        <v>0</v>
      </c>
      <c r="E22" s="61">
        <v>2</v>
      </c>
      <c r="F22" s="62">
        <f t="shared" si="0"/>
        <v>232</v>
      </c>
      <c r="G22" s="63"/>
      <c r="H22" s="68" t="s">
        <v>26</v>
      </c>
      <c r="I22" s="47">
        <v>63</v>
      </c>
      <c r="J22" s="47">
        <v>235</v>
      </c>
      <c r="K22" s="47">
        <v>0</v>
      </c>
      <c r="L22" s="47">
        <v>5</v>
      </c>
      <c r="M22" s="62">
        <f t="shared" si="1"/>
        <v>279</v>
      </c>
      <c r="N22" s="71">
        <f>M19+M20+M21+M22</f>
        <v>1086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1086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1086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1029.5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66</v>
      </c>
      <c r="G24" s="88"/>
      <c r="H24" s="209"/>
      <c r="I24" s="210"/>
      <c r="J24" s="83" t="s">
        <v>73</v>
      </c>
      <c r="K24" s="86"/>
      <c r="L24" s="86"/>
      <c r="M24" s="87" t="s">
        <v>93</v>
      </c>
      <c r="N24" s="88"/>
      <c r="O24" s="209"/>
      <c r="P24" s="21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76 X CARRERA 57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0</v>
      </c>
      <c r="M6" s="176"/>
      <c r="N6" s="176"/>
      <c r="O6" s="12"/>
      <c r="P6" s="165" t="s">
        <v>58</v>
      </c>
      <c r="Q6" s="165"/>
      <c r="R6" s="165"/>
      <c r="S6" s="216">
        <f>'G-1'!S6:U6</f>
        <v>42510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</f>
        <v>122</v>
      </c>
      <c r="C10" s="46">
        <f>'G-1'!C10+'G-2'!C10+'G-3'!C10</f>
        <v>555</v>
      </c>
      <c r="D10" s="46">
        <f>'G-1'!D10+'G-2'!D10+'G-3'!D10</f>
        <v>18</v>
      </c>
      <c r="E10" s="46">
        <f>'G-1'!E10+'G-2'!E10+'G-3'!E10</f>
        <v>5</v>
      </c>
      <c r="F10" s="6">
        <f t="shared" ref="F10:F22" si="0">B10*0.5+C10*1+D10*2+E10*2.5</f>
        <v>664.5</v>
      </c>
      <c r="G10" s="2"/>
      <c r="H10" s="19" t="s">
        <v>4</v>
      </c>
      <c r="I10" s="46">
        <f>'G-1'!I10+'G-2'!I10+'G-3'!I10</f>
        <v>113</v>
      </c>
      <c r="J10" s="46">
        <f>'G-1'!J10+'G-2'!J10+'G-3'!J10</f>
        <v>433</v>
      </c>
      <c r="K10" s="46">
        <f>'G-1'!K10+'G-2'!K10+'G-3'!K10</f>
        <v>16</v>
      </c>
      <c r="L10" s="46">
        <f>'G-1'!L10+'G-2'!L10+'G-3'!L10</f>
        <v>9</v>
      </c>
      <c r="M10" s="6">
        <f t="shared" ref="M10:M22" si="1">I10*0.5+J10*1+K10*2+L10*2.5</f>
        <v>544</v>
      </c>
      <c r="N10" s="9">
        <f>F20+F21+F22+M10</f>
        <v>2118</v>
      </c>
      <c r="O10" s="19" t="s">
        <v>43</v>
      </c>
      <c r="P10" s="46">
        <f>'G-1'!P10+'G-2'!P10+'G-3'!P10</f>
        <v>131</v>
      </c>
      <c r="Q10" s="46">
        <f>'G-1'!Q10+'G-2'!Q10+'G-3'!Q10</f>
        <v>453</v>
      </c>
      <c r="R10" s="46">
        <f>'G-1'!R10+'G-2'!R10+'G-3'!R10</f>
        <v>11</v>
      </c>
      <c r="S10" s="46">
        <f>'G-1'!S10+'G-2'!S10+'G-3'!S10</f>
        <v>7</v>
      </c>
      <c r="T10" s="6">
        <f t="shared" ref="T10:T21" si="2">P10*0.5+Q10*1+R10*2+S10*2.5</f>
        <v>558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117</v>
      </c>
      <c r="C11" s="46">
        <f>'G-1'!C11+'G-2'!C11+'G-3'!C11</f>
        <v>545</v>
      </c>
      <c r="D11" s="46">
        <f>'G-1'!D11+'G-2'!D11+'G-3'!D11</f>
        <v>12</v>
      </c>
      <c r="E11" s="46">
        <f>'G-1'!E11+'G-2'!E11+'G-3'!E11</f>
        <v>7</v>
      </c>
      <c r="F11" s="6">
        <f t="shared" si="0"/>
        <v>645</v>
      </c>
      <c r="G11" s="2"/>
      <c r="H11" s="19" t="s">
        <v>5</v>
      </c>
      <c r="I11" s="46">
        <f>'G-1'!I11+'G-2'!I11+'G-3'!I11</f>
        <v>113</v>
      </c>
      <c r="J11" s="46">
        <f>'G-1'!J11+'G-2'!J11+'G-3'!J11</f>
        <v>451</v>
      </c>
      <c r="K11" s="46">
        <f>'G-1'!K11+'G-2'!K11+'G-3'!K11</f>
        <v>15</v>
      </c>
      <c r="L11" s="46">
        <f>'G-1'!L11+'G-2'!L11+'G-3'!L11</f>
        <v>9</v>
      </c>
      <c r="M11" s="6">
        <f t="shared" si="1"/>
        <v>560</v>
      </c>
      <c r="N11" s="9">
        <f>F21+F22+M10+M11</f>
        <v>2165</v>
      </c>
      <c r="O11" s="19" t="s">
        <v>44</v>
      </c>
      <c r="P11" s="46">
        <f>'G-1'!P11+'G-2'!P11+'G-3'!P11</f>
        <v>140</v>
      </c>
      <c r="Q11" s="46">
        <f>'G-1'!Q11+'G-2'!Q11+'G-3'!Q11</f>
        <v>482</v>
      </c>
      <c r="R11" s="46">
        <f>'G-1'!R11+'G-2'!R11+'G-3'!R11</f>
        <v>13</v>
      </c>
      <c r="S11" s="46">
        <f>'G-1'!S11+'G-2'!S11+'G-3'!S11</f>
        <v>5</v>
      </c>
      <c r="T11" s="6">
        <f t="shared" si="2"/>
        <v>590.5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129</v>
      </c>
      <c r="C12" s="46">
        <f>'G-1'!C12+'G-2'!C12+'G-3'!C12</f>
        <v>588</v>
      </c>
      <c r="D12" s="46">
        <f>'G-1'!D12+'G-2'!D12+'G-3'!D12</f>
        <v>15</v>
      </c>
      <c r="E12" s="46">
        <f>'G-1'!E12+'G-2'!E12+'G-3'!E12</f>
        <v>3</v>
      </c>
      <c r="F12" s="6">
        <f t="shared" si="0"/>
        <v>690</v>
      </c>
      <c r="G12" s="2"/>
      <c r="H12" s="19" t="s">
        <v>6</v>
      </c>
      <c r="I12" s="46">
        <f>'G-1'!I12+'G-2'!I12+'G-3'!I12</f>
        <v>107</v>
      </c>
      <c r="J12" s="46">
        <f>'G-1'!J12+'G-2'!J12+'G-3'!J12</f>
        <v>421</v>
      </c>
      <c r="K12" s="46">
        <f>'G-1'!K12+'G-2'!K12+'G-3'!K12</f>
        <v>14</v>
      </c>
      <c r="L12" s="46">
        <f>'G-1'!L12+'G-2'!L12+'G-3'!L12</f>
        <v>13</v>
      </c>
      <c r="M12" s="6">
        <f t="shared" si="1"/>
        <v>535</v>
      </c>
      <c r="N12" s="2">
        <f>F22+M10+M11+M12</f>
        <v>2205.5</v>
      </c>
      <c r="O12" s="19" t="s">
        <v>32</v>
      </c>
      <c r="P12" s="46">
        <f>'G-1'!P12+'G-2'!P12+'G-3'!P12</f>
        <v>133</v>
      </c>
      <c r="Q12" s="46">
        <f>'G-1'!Q12+'G-2'!Q12+'G-3'!Q12</f>
        <v>437</v>
      </c>
      <c r="R12" s="46">
        <f>'G-1'!R12+'G-2'!R12+'G-3'!R12</f>
        <v>13</v>
      </c>
      <c r="S12" s="46">
        <f>'G-1'!S12+'G-2'!S12+'G-3'!S12</f>
        <v>15</v>
      </c>
      <c r="T12" s="6">
        <f t="shared" si="2"/>
        <v>567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121</v>
      </c>
      <c r="C13" s="46">
        <f>'G-1'!C13+'G-2'!C13+'G-3'!C13</f>
        <v>558</v>
      </c>
      <c r="D13" s="46">
        <f>'G-1'!D13+'G-2'!D13+'G-3'!D13</f>
        <v>15</v>
      </c>
      <c r="E13" s="46">
        <f>'G-1'!E13+'G-2'!E13+'G-3'!E13</f>
        <v>5</v>
      </c>
      <c r="F13" s="6">
        <f t="shared" si="0"/>
        <v>661</v>
      </c>
      <c r="G13" s="2">
        <f t="shared" ref="G13:G19" si="3">F10+F11+F12+F13</f>
        <v>2660.5</v>
      </c>
      <c r="H13" s="19" t="s">
        <v>7</v>
      </c>
      <c r="I13" s="46">
        <f>'G-1'!I13+'G-2'!I13+'G-3'!I13</f>
        <v>63</v>
      </c>
      <c r="J13" s="46">
        <f>'G-1'!J13+'G-2'!J13+'G-3'!J13</f>
        <v>393</v>
      </c>
      <c r="K13" s="46">
        <f>'G-1'!K13+'G-2'!K13+'G-3'!K13</f>
        <v>10</v>
      </c>
      <c r="L13" s="46">
        <f>'G-1'!L13+'G-2'!L13+'G-3'!L13</f>
        <v>4</v>
      </c>
      <c r="M13" s="6">
        <f t="shared" si="1"/>
        <v>454.5</v>
      </c>
      <c r="N13" s="2">
        <f t="shared" ref="N13:N18" si="4">M10+M11+M12+M13</f>
        <v>2093.5</v>
      </c>
      <c r="O13" s="19" t="s">
        <v>33</v>
      </c>
      <c r="P13" s="46">
        <f>'G-1'!P13+'G-2'!P13+'G-3'!P13</f>
        <v>136</v>
      </c>
      <c r="Q13" s="46">
        <f>'G-1'!Q13+'G-2'!Q13+'G-3'!Q13</f>
        <v>480</v>
      </c>
      <c r="R13" s="46">
        <f>'G-1'!R13+'G-2'!R13+'G-3'!R13</f>
        <v>12</v>
      </c>
      <c r="S13" s="46">
        <f>'G-1'!S13+'G-2'!S13+'G-3'!S13</f>
        <v>10</v>
      </c>
      <c r="T13" s="6">
        <f t="shared" si="2"/>
        <v>597</v>
      </c>
      <c r="U13" s="2">
        <f t="shared" ref="U13:U21" si="5">T10+T11+T12+T13</f>
        <v>2312.5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108</v>
      </c>
      <c r="C14" s="46">
        <f>'G-1'!C14+'G-2'!C14+'G-3'!C14</f>
        <v>522</v>
      </c>
      <c r="D14" s="46">
        <f>'G-1'!D14+'G-2'!D14+'G-3'!D14</f>
        <v>16</v>
      </c>
      <c r="E14" s="46">
        <f>'G-1'!E14+'G-2'!E14+'G-3'!E14</f>
        <v>12</v>
      </c>
      <c r="F14" s="6">
        <f t="shared" si="0"/>
        <v>638</v>
      </c>
      <c r="G14" s="2">
        <f t="shared" si="3"/>
        <v>2634</v>
      </c>
      <c r="H14" s="19" t="s">
        <v>9</v>
      </c>
      <c r="I14" s="46">
        <f>'G-1'!I14+'G-2'!I14+'G-3'!I14</f>
        <v>72</v>
      </c>
      <c r="J14" s="46">
        <f>'G-1'!J14+'G-2'!J14+'G-3'!J14</f>
        <v>412</v>
      </c>
      <c r="K14" s="46">
        <f>'G-1'!K14+'G-2'!K14+'G-3'!K14</f>
        <v>14</v>
      </c>
      <c r="L14" s="46">
        <f>'G-1'!L14+'G-2'!L14+'G-3'!L14</f>
        <v>3</v>
      </c>
      <c r="M14" s="6">
        <f t="shared" si="1"/>
        <v>483.5</v>
      </c>
      <c r="N14" s="2">
        <f t="shared" si="4"/>
        <v>2033</v>
      </c>
      <c r="O14" s="19" t="s">
        <v>29</v>
      </c>
      <c r="P14" s="46">
        <f>'G-1'!P14+'G-2'!P14+'G-3'!P14</f>
        <v>151</v>
      </c>
      <c r="Q14" s="46">
        <f>'G-1'!Q14+'G-2'!Q14+'G-3'!Q14</f>
        <v>474</v>
      </c>
      <c r="R14" s="46">
        <f>'G-1'!R14+'G-2'!R14+'G-3'!R14</f>
        <v>12</v>
      </c>
      <c r="S14" s="46">
        <f>'G-1'!S14+'G-2'!S14+'G-3'!S14</f>
        <v>8</v>
      </c>
      <c r="T14" s="6">
        <f t="shared" si="2"/>
        <v>593.5</v>
      </c>
      <c r="U14" s="2">
        <f t="shared" si="5"/>
        <v>2348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120</v>
      </c>
      <c r="C15" s="46">
        <f>'G-1'!C15+'G-2'!C15+'G-3'!C15</f>
        <v>509</v>
      </c>
      <c r="D15" s="46">
        <f>'G-1'!D15+'G-2'!D15+'G-3'!D15</f>
        <v>14</v>
      </c>
      <c r="E15" s="46">
        <f>'G-1'!E15+'G-2'!E15+'G-3'!E15</f>
        <v>11</v>
      </c>
      <c r="F15" s="6">
        <f t="shared" si="0"/>
        <v>624.5</v>
      </c>
      <c r="G15" s="2">
        <f t="shared" si="3"/>
        <v>2613.5</v>
      </c>
      <c r="H15" s="19" t="s">
        <v>12</v>
      </c>
      <c r="I15" s="46">
        <f>'G-1'!I15+'G-2'!I15+'G-3'!I15</f>
        <v>70</v>
      </c>
      <c r="J15" s="46">
        <f>'G-1'!J15+'G-2'!J15+'G-3'!J15</f>
        <v>425</v>
      </c>
      <c r="K15" s="46">
        <f>'G-1'!K15+'G-2'!K15+'G-3'!K15</f>
        <v>12</v>
      </c>
      <c r="L15" s="46">
        <f>'G-1'!L15+'G-2'!L15+'G-3'!L15</f>
        <v>3</v>
      </c>
      <c r="M15" s="6">
        <f t="shared" si="1"/>
        <v>491.5</v>
      </c>
      <c r="N15" s="2">
        <f t="shared" si="4"/>
        <v>1964.5</v>
      </c>
      <c r="O15" s="18" t="s">
        <v>30</v>
      </c>
      <c r="P15" s="46">
        <f>'G-1'!P15+'G-2'!P15+'G-3'!P15</f>
        <v>159</v>
      </c>
      <c r="Q15" s="46">
        <f>'G-1'!Q15+'G-2'!Q15+'G-3'!Q15</f>
        <v>440</v>
      </c>
      <c r="R15" s="46">
        <f>'G-1'!R15+'G-2'!R15+'G-3'!R15</f>
        <v>18</v>
      </c>
      <c r="S15" s="46">
        <f>'G-1'!S15+'G-2'!S15+'G-3'!S15</f>
        <v>4</v>
      </c>
      <c r="T15" s="6">
        <f t="shared" si="2"/>
        <v>565.5</v>
      </c>
      <c r="U15" s="2">
        <f t="shared" si="5"/>
        <v>2323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124</v>
      </c>
      <c r="C16" s="46">
        <f>'G-1'!C16+'G-2'!C16+'G-3'!C16</f>
        <v>455</v>
      </c>
      <c r="D16" s="46">
        <f>'G-1'!D16+'G-2'!D16+'G-3'!D16</f>
        <v>13</v>
      </c>
      <c r="E16" s="46">
        <f>'G-1'!E16+'G-2'!E16+'G-3'!E16</f>
        <v>7</v>
      </c>
      <c r="F16" s="6">
        <f t="shared" si="0"/>
        <v>560.5</v>
      </c>
      <c r="G16" s="2">
        <f t="shared" si="3"/>
        <v>2484</v>
      </c>
      <c r="H16" s="19" t="s">
        <v>15</v>
      </c>
      <c r="I16" s="46">
        <f>'G-1'!I16+'G-2'!I16+'G-3'!I16</f>
        <v>77</v>
      </c>
      <c r="J16" s="46">
        <f>'G-1'!J16+'G-2'!J16+'G-3'!J16</f>
        <v>434</v>
      </c>
      <c r="K16" s="46">
        <f>'G-1'!K16+'G-2'!K16+'G-3'!K16</f>
        <v>14</v>
      </c>
      <c r="L16" s="46">
        <f>'G-1'!L16+'G-2'!L16+'G-3'!L16</f>
        <v>3</v>
      </c>
      <c r="M16" s="6">
        <f t="shared" si="1"/>
        <v>508</v>
      </c>
      <c r="N16" s="2">
        <f t="shared" si="4"/>
        <v>1937.5</v>
      </c>
      <c r="O16" s="19" t="s">
        <v>8</v>
      </c>
      <c r="P16" s="46">
        <f>'G-1'!P16+'G-2'!P16+'G-3'!P16</f>
        <v>156</v>
      </c>
      <c r="Q16" s="46">
        <f>'G-1'!Q16+'G-2'!Q16+'G-3'!Q16</f>
        <v>456</v>
      </c>
      <c r="R16" s="46">
        <f>'G-1'!R16+'G-2'!R16+'G-3'!R16</f>
        <v>14</v>
      </c>
      <c r="S16" s="46">
        <f>'G-1'!S16+'G-2'!S16+'G-3'!S16</f>
        <v>7</v>
      </c>
      <c r="T16" s="6">
        <f t="shared" si="2"/>
        <v>579.5</v>
      </c>
      <c r="U16" s="2">
        <f t="shared" si="5"/>
        <v>2335.5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97</v>
      </c>
      <c r="C17" s="46">
        <f>'G-1'!C17+'G-2'!C17+'G-3'!C17</f>
        <v>463</v>
      </c>
      <c r="D17" s="46">
        <f>'G-1'!D17+'G-2'!D17+'G-3'!D17</f>
        <v>15</v>
      </c>
      <c r="E17" s="46">
        <f>'G-1'!E17+'G-2'!E17+'G-3'!E17</f>
        <v>5</v>
      </c>
      <c r="F17" s="6">
        <f t="shared" si="0"/>
        <v>554</v>
      </c>
      <c r="G17" s="2">
        <f t="shared" si="3"/>
        <v>2377</v>
      </c>
      <c r="H17" s="19" t="s">
        <v>18</v>
      </c>
      <c r="I17" s="46">
        <f>'G-1'!I17+'G-2'!I17+'G-3'!I17</f>
        <v>71</v>
      </c>
      <c r="J17" s="46">
        <f>'G-1'!J17+'G-2'!J17+'G-3'!J17</f>
        <v>229</v>
      </c>
      <c r="K17" s="46">
        <f>'G-1'!K17+'G-2'!K17+'G-3'!K17</f>
        <v>11</v>
      </c>
      <c r="L17" s="46">
        <f>'G-1'!L17+'G-2'!L17+'G-3'!L17</f>
        <v>5</v>
      </c>
      <c r="M17" s="6">
        <f t="shared" si="1"/>
        <v>299</v>
      </c>
      <c r="N17" s="2">
        <f t="shared" si="4"/>
        <v>1782</v>
      </c>
      <c r="O17" s="19" t="s">
        <v>10</v>
      </c>
      <c r="P17" s="46">
        <f>'G-1'!P17+'G-2'!P17+'G-3'!P17</f>
        <v>120</v>
      </c>
      <c r="Q17" s="46">
        <f>'G-1'!Q17+'G-2'!Q17+'G-3'!Q17</f>
        <v>455</v>
      </c>
      <c r="R17" s="46">
        <f>'G-1'!R17+'G-2'!R17+'G-3'!R17</f>
        <v>15</v>
      </c>
      <c r="S17" s="46">
        <f>'G-1'!S17+'G-2'!S17+'G-3'!S17</f>
        <v>3</v>
      </c>
      <c r="T17" s="6">
        <f t="shared" si="2"/>
        <v>552.5</v>
      </c>
      <c r="U17" s="2">
        <f t="shared" si="5"/>
        <v>2291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121</v>
      </c>
      <c r="C18" s="46">
        <f>'G-1'!C18+'G-2'!C18+'G-3'!C18</f>
        <v>418</v>
      </c>
      <c r="D18" s="46">
        <f>'G-1'!D18+'G-2'!D18+'G-3'!D18</f>
        <v>15</v>
      </c>
      <c r="E18" s="46">
        <f>'G-1'!E18+'G-2'!E18+'G-3'!E18</f>
        <v>3</v>
      </c>
      <c r="F18" s="6">
        <f t="shared" si="0"/>
        <v>516</v>
      </c>
      <c r="G18" s="2">
        <f t="shared" si="3"/>
        <v>2255</v>
      </c>
      <c r="H18" s="19" t="s">
        <v>20</v>
      </c>
      <c r="I18" s="46">
        <f>'G-1'!I18+'G-2'!I18+'G-3'!I18</f>
        <v>70</v>
      </c>
      <c r="J18" s="46">
        <f>'G-1'!J18+'G-2'!J18+'G-3'!J18</f>
        <v>412</v>
      </c>
      <c r="K18" s="46">
        <f>'G-1'!K18+'G-2'!K18+'G-3'!K18</f>
        <v>13</v>
      </c>
      <c r="L18" s="46">
        <f>'G-1'!L18+'G-2'!L18+'G-3'!L18</f>
        <v>4</v>
      </c>
      <c r="M18" s="6">
        <f t="shared" si="1"/>
        <v>483</v>
      </c>
      <c r="N18" s="2">
        <f t="shared" si="4"/>
        <v>1781.5</v>
      </c>
      <c r="O18" s="19" t="s">
        <v>13</v>
      </c>
      <c r="P18" s="46">
        <f>'G-1'!P18+'G-2'!P18+'G-3'!P18</f>
        <v>129</v>
      </c>
      <c r="Q18" s="46">
        <f>'G-1'!Q18+'G-2'!Q18+'G-3'!Q18</f>
        <v>269</v>
      </c>
      <c r="R18" s="46">
        <f>'G-1'!R18+'G-2'!R18+'G-3'!R18</f>
        <v>11</v>
      </c>
      <c r="S18" s="46">
        <f>'G-1'!S18+'G-2'!S18+'G-3'!S18</f>
        <v>2</v>
      </c>
      <c r="T18" s="6">
        <f t="shared" si="2"/>
        <v>360.5</v>
      </c>
      <c r="U18" s="2">
        <f t="shared" si="5"/>
        <v>2058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127</v>
      </c>
      <c r="C19" s="47">
        <f>'G-1'!C19+'G-2'!C19+'G-3'!C19</f>
        <v>470</v>
      </c>
      <c r="D19" s="47">
        <f>'G-1'!D19+'G-2'!D19+'G-3'!D19</f>
        <v>13</v>
      </c>
      <c r="E19" s="47">
        <f>'G-1'!E19+'G-2'!E19+'G-3'!E19</f>
        <v>7</v>
      </c>
      <c r="F19" s="7">
        <f t="shared" si="0"/>
        <v>577</v>
      </c>
      <c r="G19" s="3">
        <f t="shared" si="3"/>
        <v>2207.5</v>
      </c>
      <c r="H19" s="20" t="s">
        <v>22</v>
      </c>
      <c r="I19" s="46">
        <f>'G-1'!I19+'G-2'!I19+'G-3'!I19</f>
        <v>69</v>
      </c>
      <c r="J19" s="46">
        <f>'G-1'!J19+'G-2'!J19+'G-3'!J19</f>
        <v>553</v>
      </c>
      <c r="K19" s="46">
        <f>'G-1'!K19+'G-2'!K19+'G-3'!K19</f>
        <v>12</v>
      </c>
      <c r="L19" s="46">
        <f>'G-1'!L19+'G-2'!L19+'G-3'!L19</f>
        <v>7</v>
      </c>
      <c r="M19" s="6">
        <f t="shared" si="1"/>
        <v>629</v>
      </c>
      <c r="N19" s="2">
        <f>M16+M17+M18+M19</f>
        <v>1919</v>
      </c>
      <c r="O19" s="19" t="s">
        <v>16</v>
      </c>
      <c r="P19" s="46">
        <f>'G-1'!P19+'G-2'!P19+'G-3'!P19</f>
        <v>114</v>
      </c>
      <c r="Q19" s="46">
        <f>'G-1'!Q19+'G-2'!Q19+'G-3'!Q19</f>
        <v>442</v>
      </c>
      <c r="R19" s="46">
        <f>'G-1'!R19+'G-2'!R19+'G-3'!R19</f>
        <v>12</v>
      </c>
      <c r="S19" s="46">
        <f>'G-1'!S19+'G-2'!S19+'G-3'!S19</f>
        <v>3</v>
      </c>
      <c r="T19" s="6">
        <f t="shared" si="2"/>
        <v>530.5</v>
      </c>
      <c r="U19" s="2">
        <f t="shared" si="5"/>
        <v>2023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104</v>
      </c>
      <c r="C20" s="45">
        <f>'G-1'!C20+'G-2'!C20+'G-3'!C20</f>
        <v>423</v>
      </c>
      <c r="D20" s="45">
        <f>'G-1'!D20+'G-2'!D20+'G-3'!D20</f>
        <v>9</v>
      </c>
      <c r="E20" s="45">
        <f>'G-1'!E20+'G-2'!E20+'G-3'!E20</f>
        <v>8</v>
      </c>
      <c r="F20" s="8">
        <f t="shared" si="0"/>
        <v>513</v>
      </c>
      <c r="G20" s="35"/>
      <c r="H20" s="19" t="s">
        <v>24</v>
      </c>
      <c r="I20" s="46">
        <f>'G-1'!I20+'G-2'!I20+'G-3'!I20</f>
        <v>115</v>
      </c>
      <c r="J20" s="46">
        <f>'G-1'!J20+'G-2'!J20+'G-3'!J20</f>
        <v>596</v>
      </c>
      <c r="K20" s="46">
        <f>'G-1'!K20+'G-2'!K20+'G-3'!K20</f>
        <v>11</v>
      </c>
      <c r="L20" s="46">
        <f>'G-1'!L20+'G-2'!L20+'G-3'!L20</f>
        <v>5</v>
      </c>
      <c r="M20" s="8">
        <f t="shared" si="1"/>
        <v>688</v>
      </c>
      <c r="N20" s="2">
        <f>M17+M18+M19+M20</f>
        <v>2099</v>
      </c>
      <c r="O20" s="19" t="s">
        <v>45</v>
      </c>
      <c r="P20" s="46">
        <f>'G-1'!P20+'G-2'!P20+'G-3'!P20</f>
        <v>55</v>
      </c>
      <c r="Q20" s="46">
        <f>'G-1'!Q20+'G-2'!Q20+'G-3'!Q20</f>
        <v>384</v>
      </c>
      <c r="R20" s="46">
        <f>'G-1'!R20+'G-2'!R20+'G-3'!R20</f>
        <v>9</v>
      </c>
      <c r="S20" s="46">
        <f>'G-1'!S20+'G-2'!S20+'G-3'!S20</f>
        <v>3</v>
      </c>
      <c r="T20" s="8">
        <f t="shared" si="2"/>
        <v>437</v>
      </c>
      <c r="U20" s="2">
        <f t="shared" si="5"/>
        <v>1880.5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104</v>
      </c>
      <c r="C21" s="45">
        <f>'G-1'!C21+'G-2'!C21+'G-3'!C21</f>
        <v>416</v>
      </c>
      <c r="D21" s="45">
        <f>'G-1'!D21+'G-2'!D21+'G-3'!D21</f>
        <v>7</v>
      </c>
      <c r="E21" s="45">
        <f>'G-1'!E21+'G-2'!E21+'G-3'!E21</f>
        <v>5</v>
      </c>
      <c r="F21" s="6">
        <f t="shared" si="0"/>
        <v>494.5</v>
      </c>
      <c r="G21" s="36"/>
      <c r="H21" s="20" t="s">
        <v>25</v>
      </c>
      <c r="I21" s="46">
        <f>'G-1'!I21+'G-2'!I21+'G-3'!I21</f>
        <v>103</v>
      </c>
      <c r="J21" s="46">
        <f>'G-1'!J21+'G-2'!J21+'G-3'!J21</f>
        <v>477</v>
      </c>
      <c r="K21" s="46">
        <f>'G-1'!K21+'G-2'!K21+'G-3'!K21</f>
        <v>8</v>
      </c>
      <c r="L21" s="46">
        <f>'G-1'!L21+'G-2'!L21+'G-3'!L21</f>
        <v>8</v>
      </c>
      <c r="M21" s="6">
        <f t="shared" si="1"/>
        <v>564.5</v>
      </c>
      <c r="N21" s="2">
        <f>M18+M19+M20+M21</f>
        <v>2364.5</v>
      </c>
      <c r="O21" s="21" t="s">
        <v>46</v>
      </c>
      <c r="P21" s="47">
        <f>'G-1'!P21+'G-2'!P21+'G-3'!P21</f>
        <v>67</v>
      </c>
      <c r="Q21" s="47">
        <f>'G-1'!Q21+'G-2'!Q21+'G-3'!Q21</f>
        <v>391</v>
      </c>
      <c r="R21" s="47">
        <f>'G-1'!R21+'G-2'!R21+'G-3'!R21</f>
        <v>11</v>
      </c>
      <c r="S21" s="47">
        <f>'G-1'!S21+'G-2'!S21+'G-3'!S21</f>
        <v>0</v>
      </c>
      <c r="T21" s="7">
        <f t="shared" si="2"/>
        <v>446.5</v>
      </c>
      <c r="U21" s="3">
        <f t="shared" si="5"/>
        <v>1774.5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110</v>
      </c>
      <c r="C22" s="45">
        <f>'G-1'!C22+'G-2'!C22+'G-3'!C22</f>
        <v>471</v>
      </c>
      <c r="D22" s="45">
        <f>'G-1'!D22+'G-2'!D22+'G-3'!D22</f>
        <v>9</v>
      </c>
      <c r="E22" s="45">
        <f>'G-1'!E22+'G-2'!E22+'G-3'!E22</f>
        <v>9</v>
      </c>
      <c r="F22" s="6">
        <f t="shared" si="0"/>
        <v>566.5</v>
      </c>
      <c r="G22" s="2"/>
      <c r="H22" s="21" t="s">
        <v>26</v>
      </c>
      <c r="I22" s="46">
        <f>'G-1'!I22+'G-2'!I22+'G-3'!I22</f>
        <v>126</v>
      </c>
      <c r="J22" s="46">
        <f>'G-1'!J22+'G-2'!J22+'G-3'!J22</f>
        <v>481</v>
      </c>
      <c r="K22" s="46">
        <f>'G-1'!K22+'G-2'!K22+'G-3'!K22</f>
        <v>10</v>
      </c>
      <c r="L22" s="46">
        <f>'G-1'!L22+'G-2'!L22+'G-3'!L22</f>
        <v>7</v>
      </c>
      <c r="M22" s="6">
        <f t="shared" si="1"/>
        <v>581.5</v>
      </c>
      <c r="N22" s="3">
        <f>M19+M20+M21+M22</f>
        <v>2463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2660.5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2463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activeCell="C7" sqref="C7:F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customHeight="1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customHeight="1" x14ac:dyDescent="0.2">
      <c r="A3" s="234"/>
      <c r="B3" s="234"/>
      <c r="C3" s="234"/>
      <c r="D3" s="234"/>
      <c r="E3" s="234"/>
      <c r="F3" s="234"/>
      <c r="G3" s="234"/>
      <c r="H3" s="234"/>
      <c r="I3" s="234"/>
      <c r="J3" s="234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07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76 X CARRERA 57</v>
      </c>
      <c r="D5" s="237"/>
      <c r="E5" s="237"/>
      <c r="F5" s="108"/>
      <c r="G5" s="109"/>
      <c r="H5" s="103" t="s">
        <v>53</v>
      </c>
      <c r="I5" s="238">
        <f>'G-1'!L5</f>
        <v>0</v>
      </c>
      <c r="J5" s="238"/>
    </row>
    <row r="6" spans="1:10" x14ac:dyDescent="0.2">
      <c r="A6" s="165" t="s">
        <v>113</v>
      </c>
      <c r="B6" s="165"/>
      <c r="C6" s="223" t="s">
        <v>152</v>
      </c>
      <c r="D6" s="223"/>
      <c r="E6" s="223"/>
      <c r="F6" s="108"/>
      <c r="G6" s="109"/>
      <c r="H6" s="103" t="s">
        <v>58</v>
      </c>
      <c r="I6" s="224">
        <f>'G-1'!S6</f>
        <v>42510</v>
      </c>
      <c r="J6" s="224"/>
    </row>
    <row r="7" spans="1:10" x14ac:dyDescent="0.2">
      <c r="A7" s="110"/>
      <c r="B7" s="110"/>
      <c r="C7" s="225"/>
      <c r="D7" s="225"/>
      <c r="E7" s="225"/>
      <c r="F7" s="225"/>
      <c r="G7" s="107"/>
      <c r="H7" s="111"/>
      <c r="I7" s="112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3" t="s">
        <v>118</v>
      </c>
      <c r="F8" s="114" t="s">
        <v>119</v>
      </c>
      <c r="G8" s="115" t="s">
        <v>120</v>
      </c>
      <c r="H8" s="114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6" t="s">
        <v>52</v>
      </c>
      <c r="F9" s="117" t="s">
        <v>0</v>
      </c>
      <c r="G9" s="118" t="s">
        <v>2</v>
      </c>
      <c r="H9" s="117" t="s">
        <v>3</v>
      </c>
      <c r="I9" s="231"/>
      <c r="J9" s="233"/>
    </row>
    <row r="10" spans="1:10" x14ac:dyDescent="0.2">
      <c r="A10" s="217" t="s">
        <v>124</v>
      </c>
      <c r="B10" s="220">
        <v>3</v>
      </c>
      <c r="C10" s="119"/>
      <c r="D10" s="120" t="s">
        <v>125</v>
      </c>
      <c r="E10" s="75">
        <v>12</v>
      </c>
      <c r="F10" s="75">
        <v>55</v>
      </c>
      <c r="G10" s="75">
        <v>0</v>
      </c>
      <c r="H10" s="75">
        <v>1</v>
      </c>
      <c r="I10" s="75">
        <f>E10*0.5+F10+G10*2+H10*2.5</f>
        <v>63.5</v>
      </c>
      <c r="J10" s="121">
        <f>IF(I10=0,"0,00",I10/SUM(I10:I12)*100)</f>
        <v>10.095389507154213</v>
      </c>
    </row>
    <row r="11" spans="1:10" x14ac:dyDescent="0.2">
      <c r="A11" s="218"/>
      <c r="B11" s="221"/>
      <c r="C11" s="119" t="s">
        <v>126</v>
      </c>
      <c r="D11" s="122" t="s">
        <v>127</v>
      </c>
      <c r="E11" s="123">
        <v>129</v>
      </c>
      <c r="F11" s="123">
        <v>428</v>
      </c>
      <c r="G11" s="123">
        <v>24</v>
      </c>
      <c r="H11" s="123">
        <v>10</v>
      </c>
      <c r="I11" s="123">
        <f t="shared" ref="I11:I45" si="0">E11*0.5+F11+G11*2+H11*2.5</f>
        <v>565.5</v>
      </c>
      <c r="J11" s="124">
        <f>IF(I11=0,"0,00",I11/SUM(I10:I12)*100)</f>
        <v>89.904610492845777</v>
      </c>
    </row>
    <row r="12" spans="1:10" x14ac:dyDescent="0.2">
      <c r="A12" s="218"/>
      <c r="B12" s="221"/>
      <c r="C12" s="125" t="s">
        <v>136</v>
      </c>
      <c r="D12" s="126" t="s">
        <v>128</v>
      </c>
      <c r="E12" s="74">
        <v>0</v>
      </c>
      <c r="F12" s="74">
        <v>0</v>
      </c>
      <c r="G12" s="74">
        <v>0</v>
      </c>
      <c r="H12" s="74">
        <v>0</v>
      </c>
      <c r="I12" s="127">
        <f t="shared" si="0"/>
        <v>0</v>
      </c>
      <c r="J12" s="128" t="str">
        <f>IF(I12=0,"0,00",I12/SUM(I10:I12)*100)</f>
        <v>0,00</v>
      </c>
    </row>
    <row r="13" spans="1:10" x14ac:dyDescent="0.2">
      <c r="A13" s="218"/>
      <c r="B13" s="221"/>
      <c r="C13" s="129"/>
      <c r="D13" s="120" t="s">
        <v>125</v>
      </c>
      <c r="E13" s="75">
        <v>11</v>
      </c>
      <c r="F13" s="75">
        <v>55</v>
      </c>
      <c r="G13" s="75">
        <v>0</v>
      </c>
      <c r="H13" s="75">
        <v>1</v>
      </c>
      <c r="I13" s="75">
        <f t="shared" si="0"/>
        <v>63</v>
      </c>
      <c r="J13" s="121">
        <f>IF(I13=0,"0,00",I13/SUM(I13:I15)*100)</f>
        <v>10.387469084913437</v>
      </c>
    </row>
    <row r="14" spans="1:10" x14ac:dyDescent="0.2">
      <c r="A14" s="218"/>
      <c r="B14" s="221"/>
      <c r="C14" s="119" t="s">
        <v>129</v>
      </c>
      <c r="D14" s="122" t="s">
        <v>127</v>
      </c>
      <c r="E14" s="123">
        <v>103</v>
      </c>
      <c r="F14" s="123">
        <v>436</v>
      </c>
      <c r="G14" s="123">
        <v>18</v>
      </c>
      <c r="H14" s="123">
        <v>8</v>
      </c>
      <c r="I14" s="123">
        <f t="shared" si="0"/>
        <v>543.5</v>
      </c>
      <c r="J14" s="124">
        <f>IF(I14=0,"0,00",I14/SUM(I13:I15)*100)</f>
        <v>89.612530915086566</v>
      </c>
    </row>
    <row r="15" spans="1:10" x14ac:dyDescent="0.2">
      <c r="A15" s="218"/>
      <c r="B15" s="221"/>
      <c r="C15" s="125" t="s">
        <v>137</v>
      </c>
      <c r="D15" s="126" t="s">
        <v>128</v>
      </c>
      <c r="E15" s="74">
        <v>0</v>
      </c>
      <c r="F15" s="74">
        <v>0</v>
      </c>
      <c r="G15" s="74">
        <v>0</v>
      </c>
      <c r="H15" s="74">
        <v>0</v>
      </c>
      <c r="I15" s="127">
        <f t="shared" si="0"/>
        <v>0</v>
      </c>
      <c r="J15" s="128" t="str">
        <f>IF(I15=0,"0,00",I15/SUM(I13:I15)*100)</f>
        <v>0,00</v>
      </c>
    </row>
    <row r="16" spans="1:10" x14ac:dyDescent="0.2">
      <c r="A16" s="218"/>
      <c r="B16" s="221"/>
      <c r="C16" s="129"/>
      <c r="D16" s="120" t="s">
        <v>125</v>
      </c>
      <c r="E16" s="75">
        <v>7</v>
      </c>
      <c r="F16" s="75">
        <v>51</v>
      </c>
      <c r="G16" s="75">
        <v>0</v>
      </c>
      <c r="H16" s="75">
        <v>0</v>
      </c>
      <c r="I16" s="75">
        <f t="shared" si="0"/>
        <v>54.5</v>
      </c>
      <c r="J16" s="121">
        <f>IF(I16=0,"0,00",I16/SUM(I16:I18)*100)</f>
        <v>10.036832412523019</v>
      </c>
    </row>
    <row r="17" spans="1:10" x14ac:dyDescent="0.2">
      <c r="A17" s="218"/>
      <c r="B17" s="221"/>
      <c r="C17" s="119" t="s">
        <v>130</v>
      </c>
      <c r="D17" s="122" t="s">
        <v>127</v>
      </c>
      <c r="E17" s="123">
        <v>39</v>
      </c>
      <c r="F17" s="123">
        <v>424</v>
      </c>
      <c r="G17" s="123">
        <v>20</v>
      </c>
      <c r="H17" s="123">
        <v>2</v>
      </c>
      <c r="I17" s="123">
        <f t="shared" si="0"/>
        <v>488.5</v>
      </c>
      <c r="J17" s="124">
        <f>IF(I17=0,"0,00",I17/SUM(I16:I18)*100)</f>
        <v>89.963167587476974</v>
      </c>
    </row>
    <row r="18" spans="1:10" x14ac:dyDescent="0.2">
      <c r="A18" s="219"/>
      <c r="B18" s="222"/>
      <c r="C18" s="130" t="s">
        <v>138</v>
      </c>
      <c r="D18" s="126" t="s">
        <v>128</v>
      </c>
      <c r="E18" s="74">
        <v>0</v>
      </c>
      <c r="F18" s="74">
        <v>0</v>
      </c>
      <c r="G18" s="74">
        <v>0</v>
      </c>
      <c r="H18" s="74">
        <v>0</v>
      </c>
      <c r="I18" s="127">
        <f t="shared" si="0"/>
        <v>0</v>
      </c>
      <c r="J18" s="128" t="str">
        <f>IF(I18=0,"0,00",I18/SUM(I16:I18)*100)</f>
        <v>0,00</v>
      </c>
    </row>
    <row r="19" spans="1:10" x14ac:dyDescent="0.2">
      <c r="A19" s="217"/>
      <c r="B19" s="220"/>
      <c r="C19" s="131"/>
      <c r="D19" s="120" t="s">
        <v>125</v>
      </c>
      <c r="E19" s="154">
        <v>0</v>
      </c>
      <c r="F19" s="154">
        <v>0</v>
      </c>
      <c r="G19" s="154">
        <v>0</v>
      </c>
      <c r="H19" s="154">
        <v>0</v>
      </c>
      <c r="I19" s="75">
        <f t="shared" si="0"/>
        <v>0</v>
      </c>
      <c r="J19" s="121" t="str">
        <f>IF(I19=0,"0,00",I19/SUM(I19:I21)*100)</f>
        <v>0,00</v>
      </c>
    </row>
    <row r="20" spans="1:10" x14ac:dyDescent="0.2">
      <c r="A20" s="218"/>
      <c r="B20" s="221"/>
      <c r="C20" s="119" t="s">
        <v>126</v>
      </c>
      <c r="D20" s="122" t="s">
        <v>127</v>
      </c>
      <c r="E20" s="156">
        <v>0</v>
      </c>
      <c r="F20" s="156">
        <v>0</v>
      </c>
      <c r="G20" s="156">
        <v>0</v>
      </c>
      <c r="H20" s="156">
        <v>0</v>
      </c>
      <c r="I20" s="123">
        <f t="shared" si="0"/>
        <v>0</v>
      </c>
      <c r="J20" s="124" t="str">
        <f>IF(I20=0,"0,00",I20/SUM(I19:I21)*100)</f>
        <v>0,00</v>
      </c>
    </row>
    <row r="21" spans="1:10" x14ac:dyDescent="0.2">
      <c r="A21" s="218"/>
      <c r="B21" s="221"/>
      <c r="C21" s="125" t="s">
        <v>139</v>
      </c>
      <c r="D21" s="126" t="s">
        <v>128</v>
      </c>
      <c r="E21" s="155">
        <v>0</v>
      </c>
      <c r="F21" s="155">
        <v>0</v>
      </c>
      <c r="G21" s="155">
        <v>0</v>
      </c>
      <c r="H21" s="155">
        <v>0</v>
      </c>
      <c r="I21" s="127">
        <f t="shared" si="0"/>
        <v>0</v>
      </c>
      <c r="J21" s="128" t="str">
        <f>IF(I21=0,"0,00",I21/SUM(I19:I21)*100)</f>
        <v>0,00</v>
      </c>
    </row>
    <row r="22" spans="1:10" x14ac:dyDescent="0.2">
      <c r="A22" s="218"/>
      <c r="B22" s="221"/>
      <c r="C22" s="129"/>
      <c r="D22" s="120" t="s">
        <v>125</v>
      </c>
      <c r="E22" s="154">
        <v>0</v>
      </c>
      <c r="F22" s="154">
        <v>0</v>
      </c>
      <c r="G22" s="154">
        <v>0</v>
      </c>
      <c r="H22" s="154">
        <v>0</v>
      </c>
      <c r="I22" s="75">
        <f t="shared" si="0"/>
        <v>0</v>
      </c>
      <c r="J22" s="121" t="str">
        <f>IF(I22=0,"0,00",I22/SUM(I22:I24)*100)</f>
        <v>0,00</v>
      </c>
    </row>
    <row r="23" spans="1:10" x14ac:dyDescent="0.2">
      <c r="A23" s="218"/>
      <c r="B23" s="221"/>
      <c r="C23" s="119" t="s">
        <v>129</v>
      </c>
      <c r="D23" s="122" t="s">
        <v>127</v>
      </c>
      <c r="E23" s="156">
        <v>0</v>
      </c>
      <c r="F23" s="156">
        <v>0</v>
      </c>
      <c r="G23" s="156">
        <v>0</v>
      </c>
      <c r="H23" s="156">
        <v>0</v>
      </c>
      <c r="I23" s="123">
        <f t="shared" si="0"/>
        <v>0</v>
      </c>
      <c r="J23" s="124" t="str">
        <f>IF(I23=0,"0,00",I23/SUM(I22:I24)*100)</f>
        <v>0,00</v>
      </c>
    </row>
    <row r="24" spans="1:10" x14ac:dyDescent="0.2">
      <c r="A24" s="218"/>
      <c r="B24" s="221"/>
      <c r="C24" s="125" t="s">
        <v>140</v>
      </c>
      <c r="D24" s="126" t="s">
        <v>128</v>
      </c>
      <c r="E24" s="155">
        <v>0</v>
      </c>
      <c r="F24" s="155">
        <v>0</v>
      </c>
      <c r="G24" s="155">
        <v>0</v>
      </c>
      <c r="H24" s="155">
        <v>0</v>
      </c>
      <c r="I24" s="127">
        <f t="shared" si="0"/>
        <v>0</v>
      </c>
      <c r="J24" s="128" t="str">
        <f>IF(I24=0,"0,00",I24/SUM(I22:I24)*100)</f>
        <v>0,00</v>
      </c>
    </row>
    <row r="25" spans="1:10" x14ac:dyDescent="0.2">
      <c r="A25" s="218"/>
      <c r="B25" s="221"/>
      <c r="C25" s="129"/>
      <c r="D25" s="120" t="s">
        <v>125</v>
      </c>
      <c r="E25" s="154">
        <v>0</v>
      </c>
      <c r="F25" s="154">
        <v>0</v>
      </c>
      <c r="G25" s="154">
        <v>0</v>
      </c>
      <c r="H25" s="154">
        <v>0</v>
      </c>
      <c r="I25" s="75">
        <f t="shared" si="0"/>
        <v>0</v>
      </c>
      <c r="J25" s="121" t="str">
        <f>IF(I25=0,"0,00",I25/SUM(I25:I27)*100)</f>
        <v>0,00</v>
      </c>
    </row>
    <row r="26" spans="1:10" x14ac:dyDescent="0.2">
      <c r="A26" s="218"/>
      <c r="B26" s="221"/>
      <c r="C26" s="119" t="s">
        <v>130</v>
      </c>
      <c r="D26" s="122" t="s">
        <v>127</v>
      </c>
      <c r="E26" s="156">
        <v>0</v>
      </c>
      <c r="F26" s="156">
        <v>0</v>
      </c>
      <c r="G26" s="156">
        <v>0</v>
      </c>
      <c r="H26" s="156">
        <v>0</v>
      </c>
      <c r="I26" s="123">
        <f t="shared" si="0"/>
        <v>0</v>
      </c>
      <c r="J26" s="124" t="str">
        <f>IF(I26=0,"0,00",I26/SUM(I25:I27)*100)</f>
        <v>0,00</v>
      </c>
    </row>
    <row r="27" spans="1:10" x14ac:dyDescent="0.2">
      <c r="A27" s="219"/>
      <c r="B27" s="222"/>
      <c r="C27" s="130" t="s">
        <v>141</v>
      </c>
      <c r="D27" s="126" t="s">
        <v>128</v>
      </c>
      <c r="E27" s="157">
        <v>0</v>
      </c>
      <c r="F27" s="157">
        <v>0</v>
      </c>
      <c r="G27" s="157">
        <v>0</v>
      </c>
      <c r="H27" s="157">
        <v>0</v>
      </c>
      <c r="I27" s="127">
        <f t="shared" si="0"/>
        <v>0</v>
      </c>
      <c r="J27" s="128" t="str">
        <f>IF(I27=0,"0,00",I27/SUM(I25:I27)*100)</f>
        <v>0,00</v>
      </c>
    </row>
    <row r="28" spans="1:10" x14ac:dyDescent="0.2">
      <c r="A28" s="217" t="s">
        <v>131</v>
      </c>
      <c r="B28" s="220">
        <v>2</v>
      </c>
      <c r="C28" s="131"/>
      <c r="D28" s="120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1" t="str">
        <f>IF(I28=0,"0,00",I28/SUM(I28:I30)*100)</f>
        <v>0,00</v>
      </c>
    </row>
    <row r="29" spans="1:10" x14ac:dyDescent="0.2">
      <c r="A29" s="218"/>
      <c r="B29" s="221"/>
      <c r="C29" s="119" t="s">
        <v>126</v>
      </c>
      <c r="D29" s="122" t="s">
        <v>127</v>
      </c>
      <c r="E29" s="123">
        <v>54</v>
      </c>
      <c r="F29" s="123">
        <v>126</v>
      </c>
      <c r="G29" s="123">
        <v>0</v>
      </c>
      <c r="H29" s="123">
        <v>3</v>
      </c>
      <c r="I29" s="123">
        <f t="shared" si="0"/>
        <v>160.5</v>
      </c>
      <c r="J29" s="124">
        <f>IF(I29=0,"0,00",I29/SUM(I28:I30)*100)</f>
        <v>34.815618221258134</v>
      </c>
    </row>
    <row r="30" spans="1:10" x14ac:dyDescent="0.2">
      <c r="A30" s="218"/>
      <c r="B30" s="221"/>
      <c r="C30" s="125" t="s">
        <v>142</v>
      </c>
      <c r="D30" s="126" t="s">
        <v>128</v>
      </c>
      <c r="E30" s="74">
        <v>74</v>
      </c>
      <c r="F30" s="74">
        <v>251</v>
      </c>
      <c r="G30" s="74">
        <v>0</v>
      </c>
      <c r="H30" s="74">
        <v>5</v>
      </c>
      <c r="I30" s="127">
        <f t="shared" si="0"/>
        <v>300.5</v>
      </c>
      <c r="J30" s="128">
        <f>IF(I30=0,"0,00",I30/SUM(I28:I30)*100)</f>
        <v>65.184381778741866</v>
      </c>
    </row>
    <row r="31" spans="1:10" x14ac:dyDescent="0.2">
      <c r="A31" s="218"/>
      <c r="B31" s="221"/>
      <c r="C31" s="129"/>
      <c r="D31" s="120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1" t="str">
        <f>IF(I31=0,"0,00",I31/SUM(I31:I33)*100)</f>
        <v>0,00</v>
      </c>
    </row>
    <row r="32" spans="1:10" x14ac:dyDescent="0.2">
      <c r="A32" s="218"/>
      <c r="B32" s="221"/>
      <c r="C32" s="119" t="s">
        <v>129</v>
      </c>
      <c r="D32" s="122" t="s">
        <v>127</v>
      </c>
      <c r="E32" s="123">
        <v>56</v>
      </c>
      <c r="F32" s="123">
        <v>196</v>
      </c>
      <c r="G32" s="123">
        <v>0</v>
      </c>
      <c r="H32" s="123">
        <v>2</v>
      </c>
      <c r="I32" s="123">
        <f t="shared" si="0"/>
        <v>229</v>
      </c>
      <c r="J32" s="124">
        <f>IF(I32=0,"0,00",I32/SUM(I31:I33)*100)</f>
        <v>42.446709916589434</v>
      </c>
    </row>
    <row r="33" spans="1:10" x14ac:dyDescent="0.2">
      <c r="A33" s="218"/>
      <c r="B33" s="221"/>
      <c r="C33" s="125" t="s">
        <v>143</v>
      </c>
      <c r="D33" s="126" t="s">
        <v>128</v>
      </c>
      <c r="E33" s="74">
        <v>59</v>
      </c>
      <c r="F33" s="74">
        <v>271</v>
      </c>
      <c r="G33" s="74">
        <v>0</v>
      </c>
      <c r="H33" s="74">
        <v>4</v>
      </c>
      <c r="I33" s="127">
        <f t="shared" si="0"/>
        <v>310.5</v>
      </c>
      <c r="J33" s="128">
        <f>IF(I33=0,"0,00",I33/SUM(I31:I33)*100)</f>
        <v>57.553290083410566</v>
      </c>
    </row>
    <row r="34" spans="1:10" x14ac:dyDescent="0.2">
      <c r="A34" s="218"/>
      <c r="B34" s="221"/>
      <c r="C34" s="129"/>
      <c r="D34" s="120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1" t="str">
        <f>IF(I34=0,"0,00",I34/SUM(I34:I36)*100)</f>
        <v>0,00</v>
      </c>
    </row>
    <row r="35" spans="1:10" x14ac:dyDescent="0.2">
      <c r="A35" s="218"/>
      <c r="B35" s="221"/>
      <c r="C35" s="119" t="s">
        <v>130</v>
      </c>
      <c r="D35" s="122" t="s">
        <v>127</v>
      </c>
      <c r="E35" s="123">
        <v>35</v>
      </c>
      <c r="F35" s="123">
        <v>130</v>
      </c>
      <c r="G35" s="123">
        <v>0</v>
      </c>
      <c r="H35" s="123">
        <v>1</v>
      </c>
      <c r="I35" s="123">
        <f t="shared" si="0"/>
        <v>150</v>
      </c>
      <c r="J35" s="124">
        <f>IF(I35=0,"0,00",I35/SUM(I34:I36)*100)</f>
        <v>44.052863436123346</v>
      </c>
    </row>
    <row r="36" spans="1:10" x14ac:dyDescent="0.2">
      <c r="A36" s="219"/>
      <c r="B36" s="222"/>
      <c r="C36" s="130" t="s">
        <v>144</v>
      </c>
      <c r="D36" s="126" t="s">
        <v>128</v>
      </c>
      <c r="E36" s="74">
        <v>41</v>
      </c>
      <c r="F36" s="74">
        <v>170</v>
      </c>
      <c r="G36" s="74">
        <v>0</v>
      </c>
      <c r="H36" s="74">
        <v>0</v>
      </c>
      <c r="I36" s="127">
        <f t="shared" si="0"/>
        <v>190.5</v>
      </c>
      <c r="J36" s="128">
        <f>IF(I36=0,"0,00",I36/SUM(I34:I36)*100)</f>
        <v>55.947136563876654</v>
      </c>
    </row>
    <row r="37" spans="1:10" x14ac:dyDescent="0.2">
      <c r="A37" s="217" t="s">
        <v>132</v>
      </c>
      <c r="B37" s="220"/>
      <c r="C37" s="131"/>
      <c r="D37" s="120" t="s">
        <v>125</v>
      </c>
      <c r="E37" s="154">
        <v>0</v>
      </c>
      <c r="F37" s="154">
        <v>0</v>
      </c>
      <c r="G37" s="154">
        <v>0</v>
      </c>
      <c r="H37" s="154">
        <v>0</v>
      </c>
      <c r="I37" s="75">
        <f t="shared" si="0"/>
        <v>0</v>
      </c>
      <c r="J37" s="121" t="str">
        <f>IF(I37=0,"0,00",I37/SUM(I37:I39)*100)</f>
        <v>0,00</v>
      </c>
    </row>
    <row r="38" spans="1:10" x14ac:dyDescent="0.2">
      <c r="A38" s="218"/>
      <c r="B38" s="221"/>
      <c r="C38" s="119" t="s">
        <v>126</v>
      </c>
      <c r="D38" s="122" t="s">
        <v>127</v>
      </c>
      <c r="E38" s="156">
        <v>0</v>
      </c>
      <c r="F38" s="156">
        <v>0</v>
      </c>
      <c r="G38" s="156">
        <v>0</v>
      </c>
      <c r="H38" s="156">
        <v>0</v>
      </c>
      <c r="I38" s="123">
        <f t="shared" si="0"/>
        <v>0</v>
      </c>
      <c r="J38" s="124" t="str">
        <f>IF(I38=0,"0,00",I38/SUM(I37:I39)*100)</f>
        <v>0,00</v>
      </c>
    </row>
    <row r="39" spans="1:10" x14ac:dyDescent="0.2">
      <c r="A39" s="218"/>
      <c r="B39" s="221"/>
      <c r="C39" s="125" t="s">
        <v>145</v>
      </c>
      <c r="D39" s="126" t="s">
        <v>128</v>
      </c>
      <c r="E39" s="155">
        <v>0</v>
      </c>
      <c r="F39" s="155">
        <v>0</v>
      </c>
      <c r="G39" s="155">
        <v>0</v>
      </c>
      <c r="H39" s="155">
        <v>0</v>
      </c>
      <c r="I39" s="127">
        <f t="shared" si="0"/>
        <v>0</v>
      </c>
      <c r="J39" s="128" t="str">
        <f>IF(I39=0,"0,00",I39/SUM(I37:I39)*100)</f>
        <v>0,00</v>
      </c>
    </row>
    <row r="40" spans="1:10" x14ac:dyDescent="0.2">
      <c r="A40" s="218"/>
      <c r="B40" s="221"/>
      <c r="C40" s="129"/>
      <c r="D40" s="120" t="s">
        <v>125</v>
      </c>
      <c r="E40" s="154">
        <v>0</v>
      </c>
      <c r="F40" s="154">
        <v>0</v>
      </c>
      <c r="G40" s="154">
        <v>0</v>
      </c>
      <c r="H40" s="154">
        <v>0</v>
      </c>
      <c r="I40" s="75">
        <f t="shared" si="0"/>
        <v>0</v>
      </c>
      <c r="J40" s="121" t="str">
        <f>IF(I40=0,"0,00",I40/SUM(I40:I42)*100)</f>
        <v>0,00</v>
      </c>
    </row>
    <row r="41" spans="1:10" x14ac:dyDescent="0.2">
      <c r="A41" s="218"/>
      <c r="B41" s="221"/>
      <c r="C41" s="119" t="s">
        <v>129</v>
      </c>
      <c r="D41" s="122" t="s">
        <v>127</v>
      </c>
      <c r="E41" s="156">
        <v>0</v>
      </c>
      <c r="F41" s="156">
        <v>0</v>
      </c>
      <c r="G41" s="156">
        <v>0</v>
      </c>
      <c r="H41" s="156">
        <v>0</v>
      </c>
      <c r="I41" s="123">
        <f t="shared" si="0"/>
        <v>0</v>
      </c>
      <c r="J41" s="124" t="str">
        <f>IF(I41=0,"0,00",I41/SUM(I40:I42)*100)</f>
        <v>0,00</v>
      </c>
    </row>
    <row r="42" spans="1:10" x14ac:dyDescent="0.2">
      <c r="A42" s="218"/>
      <c r="B42" s="221"/>
      <c r="C42" s="125" t="s">
        <v>146</v>
      </c>
      <c r="D42" s="126" t="s">
        <v>128</v>
      </c>
      <c r="E42" s="155">
        <v>0</v>
      </c>
      <c r="F42" s="155">
        <v>0</v>
      </c>
      <c r="G42" s="155">
        <v>0</v>
      </c>
      <c r="H42" s="155">
        <v>0</v>
      </c>
      <c r="I42" s="127">
        <f t="shared" si="0"/>
        <v>0</v>
      </c>
      <c r="J42" s="128" t="str">
        <f>IF(I42=0,"0,00",I42/SUM(I40:I42)*100)</f>
        <v>0,00</v>
      </c>
    </row>
    <row r="43" spans="1:10" x14ac:dyDescent="0.2">
      <c r="A43" s="218"/>
      <c r="B43" s="221"/>
      <c r="C43" s="129"/>
      <c r="D43" s="120" t="s">
        <v>125</v>
      </c>
      <c r="E43" s="154">
        <v>0</v>
      </c>
      <c r="F43" s="154">
        <v>0</v>
      </c>
      <c r="G43" s="154">
        <v>0</v>
      </c>
      <c r="H43" s="154">
        <v>0</v>
      </c>
      <c r="I43" s="75">
        <f t="shared" si="0"/>
        <v>0</v>
      </c>
      <c r="J43" s="121" t="str">
        <f>IF(I43=0,"0,00",I43/SUM(I43:I45)*100)</f>
        <v>0,00</v>
      </c>
    </row>
    <row r="44" spans="1:10" x14ac:dyDescent="0.2">
      <c r="A44" s="218"/>
      <c r="B44" s="221"/>
      <c r="C44" s="119" t="s">
        <v>130</v>
      </c>
      <c r="D44" s="122" t="s">
        <v>127</v>
      </c>
      <c r="E44" s="156">
        <v>0</v>
      </c>
      <c r="F44" s="156">
        <v>0</v>
      </c>
      <c r="G44" s="156">
        <v>0</v>
      </c>
      <c r="H44" s="156">
        <v>0</v>
      </c>
      <c r="I44" s="123">
        <f t="shared" si="0"/>
        <v>0</v>
      </c>
      <c r="J44" s="124" t="str">
        <f>IF(I44=0,"0,00",I44/SUM(I43:I45)*100)</f>
        <v>0,00</v>
      </c>
    </row>
    <row r="45" spans="1:10" x14ac:dyDescent="0.2">
      <c r="A45" s="219"/>
      <c r="B45" s="222"/>
      <c r="C45" s="130" t="s">
        <v>147</v>
      </c>
      <c r="D45" s="126" t="s">
        <v>128</v>
      </c>
      <c r="E45" s="157">
        <v>0</v>
      </c>
      <c r="F45" s="157">
        <v>0</v>
      </c>
      <c r="G45" s="157">
        <v>0</v>
      </c>
      <c r="H45" s="157">
        <v>0</v>
      </c>
      <c r="I45" s="132">
        <f t="shared" si="0"/>
        <v>0</v>
      </c>
      <c r="J45" s="128" t="str">
        <f>IF(I45=0,"0,00",I45/SUM(I43:I45)*100)</f>
        <v>0,00</v>
      </c>
    </row>
    <row r="46" spans="1:10" x14ac:dyDescent="0.2">
      <c r="A46" s="133"/>
      <c r="B46" s="134"/>
      <c r="C46" s="135"/>
      <c r="D46" s="136"/>
      <c r="E46" s="136"/>
      <c r="F46" s="137"/>
      <c r="G46" s="137"/>
      <c r="H46" s="137"/>
      <c r="I46" s="137"/>
      <c r="J46" s="138"/>
    </row>
    <row r="47" spans="1:10" x14ac:dyDescent="0.2">
      <c r="A47" s="104" t="s">
        <v>51</v>
      </c>
      <c r="B47" s="104"/>
      <c r="C47" s="139"/>
      <c r="D47" s="139"/>
      <c r="E47" s="139"/>
      <c r="F47" s="139"/>
      <c r="G47" s="140"/>
      <c r="H47" s="140"/>
      <c r="I47" s="140"/>
      <c r="J47" s="140"/>
    </row>
    <row r="48" spans="1:10" x14ac:dyDescent="0.2">
      <c r="A48" s="29"/>
      <c r="B48" s="29"/>
      <c r="C48" s="29"/>
      <c r="D48" s="29"/>
      <c r="E48" s="29"/>
      <c r="F48" s="29"/>
      <c r="G48" s="141"/>
      <c r="H48" s="141"/>
      <c r="I48" s="141"/>
      <c r="J48" s="141"/>
    </row>
    <row r="49" spans="1:13" x14ac:dyDescent="0.2">
      <c r="A49" s="29"/>
      <c r="B49" s="29"/>
      <c r="C49" s="29"/>
      <c r="D49" s="29"/>
      <c r="E49" s="29"/>
      <c r="F49" s="29"/>
      <c r="G49" s="141"/>
      <c r="H49" s="141"/>
      <c r="I49" s="141"/>
      <c r="J49" s="141"/>
    </row>
    <row r="50" spans="1:13" x14ac:dyDescent="0.2">
      <c r="A50" s="142"/>
      <c r="B50" s="142"/>
      <c r="C50" s="142"/>
      <c r="D50" s="142"/>
      <c r="E50" s="142"/>
      <c r="F50" s="142"/>
      <c r="G50" s="142"/>
      <c r="H50" s="142"/>
      <c r="I50" s="142"/>
      <c r="J50" s="142"/>
    </row>
    <row r="52" spans="1:13" x14ac:dyDescent="0.2">
      <c r="B52" s="247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</row>
    <row r="53" spans="1:13" x14ac:dyDescent="0.2"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7"/>
      <c r="M53" s="247"/>
    </row>
    <row r="54" spans="1:13" x14ac:dyDescent="0.2"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</row>
    <row r="55" spans="1:13" x14ac:dyDescent="0.2">
      <c r="B55" s="247"/>
      <c r="C55" s="247"/>
      <c r="D55" s="247"/>
      <c r="E55" s="247"/>
      <c r="F55" s="247"/>
      <c r="G55" s="247"/>
      <c r="H55" s="247"/>
      <c r="I55" s="247"/>
      <c r="J55" s="247"/>
      <c r="K55" s="247"/>
      <c r="L55" s="247"/>
      <c r="M55" s="247"/>
    </row>
    <row r="56" spans="1:13" x14ac:dyDescent="0.2">
      <c r="H56" s="247"/>
      <c r="I56" s="247"/>
      <c r="J56" s="247"/>
      <c r="K56" s="247"/>
      <c r="L56" s="247"/>
      <c r="M56" s="247"/>
    </row>
    <row r="57" spans="1:13" x14ac:dyDescent="0.2">
      <c r="H57" s="247"/>
      <c r="I57" s="247"/>
      <c r="J57" s="247"/>
      <c r="K57" s="247"/>
      <c r="L57" s="247"/>
      <c r="M57" s="247"/>
    </row>
    <row r="58" spans="1:13" x14ac:dyDescent="0.2">
      <c r="H58" s="247"/>
      <c r="I58" s="247"/>
      <c r="J58" s="247"/>
      <c r="K58" s="247"/>
      <c r="L58" s="247"/>
      <c r="M58" s="247"/>
    </row>
    <row r="59" spans="1:13" x14ac:dyDescent="0.2">
      <c r="H59" s="247"/>
      <c r="I59" s="247"/>
      <c r="J59" s="247"/>
      <c r="K59" s="247"/>
      <c r="L59" s="247"/>
      <c r="M59" s="247"/>
    </row>
    <row r="60" spans="1:13" x14ac:dyDescent="0.2">
      <c r="H60" s="247"/>
      <c r="I60" s="247"/>
      <c r="J60" s="247"/>
      <c r="K60" s="247"/>
      <c r="L60" s="247"/>
      <c r="M60" s="247"/>
    </row>
    <row r="61" spans="1:13" x14ac:dyDescent="0.2">
      <c r="H61" s="247"/>
      <c r="I61" s="247"/>
      <c r="J61" s="247"/>
      <c r="K61" s="247"/>
      <c r="L61" s="247"/>
      <c r="M61" s="247"/>
    </row>
    <row r="62" spans="1:13" x14ac:dyDescent="0.2">
      <c r="H62" s="247"/>
      <c r="I62" s="247"/>
      <c r="J62" s="247"/>
      <c r="K62" s="247"/>
      <c r="L62" s="247"/>
      <c r="M62" s="247"/>
    </row>
    <row r="63" spans="1:13" x14ac:dyDescent="0.2">
      <c r="H63" s="247"/>
      <c r="I63" s="247"/>
      <c r="J63" s="247"/>
      <c r="K63" s="247"/>
      <c r="L63" s="247"/>
      <c r="M63" s="247"/>
    </row>
    <row r="64" spans="1:13" x14ac:dyDescent="0.2">
      <c r="H64" s="247"/>
      <c r="I64" s="247"/>
      <c r="J64" s="247"/>
      <c r="K64" s="247"/>
      <c r="L64" s="247"/>
      <c r="M64" s="247"/>
    </row>
  </sheetData>
  <mergeCells count="24">
    <mergeCell ref="A2:J3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Z6" sqref="Z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94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95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96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2" t="s">
        <v>99</v>
      </c>
      <c r="M8" s="242"/>
      <c r="N8" s="242"/>
      <c r="O8" s="241" t="str">
        <f>'G-1'!D5</f>
        <v>CALLE 76 X CARRERA 57</v>
      </c>
      <c r="P8" s="241"/>
      <c r="Q8" s="241"/>
      <c r="R8" s="241"/>
      <c r="S8" s="241"/>
      <c r="T8" s="92"/>
      <c r="U8" s="92"/>
      <c r="V8" s="242" t="s">
        <v>100</v>
      </c>
      <c r="W8" s="242"/>
      <c r="X8" s="242"/>
      <c r="Y8" s="241">
        <f>'G-1'!L5</f>
        <v>0</v>
      </c>
      <c r="Z8" s="241"/>
      <c r="AA8" s="241"/>
      <c r="AB8" s="92"/>
      <c r="AC8" s="92"/>
      <c r="AD8" s="92"/>
      <c r="AE8" s="92"/>
      <c r="AF8" s="92"/>
      <c r="AG8" s="92"/>
      <c r="AH8" s="242" t="s">
        <v>101</v>
      </c>
      <c r="AI8" s="242"/>
      <c r="AJ8" s="243">
        <f>'G-1'!S6</f>
        <v>42510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134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3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1610.5</v>
      </c>
      <c r="AV12" s="97">
        <f t="shared" si="0"/>
        <v>1548</v>
      </c>
      <c r="AW12" s="97">
        <f t="shared" si="0"/>
        <v>1546</v>
      </c>
      <c r="AX12" s="97">
        <f t="shared" si="0"/>
        <v>1418.5</v>
      </c>
      <c r="AY12" s="97">
        <f t="shared" si="0"/>
        <v>1357</v>
      </c>
      <c r="AZ12" s="97">
        <f t="shared" si="0"/>
        <v>1276</v>
      </c>
      <c r="BA12" s="97">
        <f t="shared" si="0"/>
        <v>1217</v>
      </c>
      <c r="BB12" s="97"/>
      <c r="BC12" s="97"/>
      <c r="BD12" s="97"/>
      <c r="BE12" s="97">
        <f t="shared" ref="BE12:BQ12" si="1">P14</f>
        <v>1205.5</v>
      </c>
      <c r="BF12" s="97">
        <f t="shared" si="1"/>
        <v>1211.5</v>
      </c>
      <c r="BG12" s="97">
        <f t="shared" si="1"/>
        <v>1220</v>
      </c>
      <c r="BH12" s="97">
        <f t="shared" si="1"/>
        <v>1128.5</v>
      </c>
      <c r="BI12" s="97">
        <f t="shared" si="1"/>
        <v>1111</v>
      </c>
      <c r="BJ12" s="97">
        <f t="shared" si="1"/>
        <v>1075</v>
      </c>
      <c r="BK12" s="97">
        <f t="shared" si="1"/>
        <v>1074.5</v>
      </c>
      <c r="BL12" s="97">
        <f t="shared" si="1"/>
        <v>1089</v>
      </c>
      <c r="BM12" s="97">
        <f t="shared" si="1"/>
        <v>1049.5</v>
      </c>
      <c r="BN12" s="97">
        <f t="shared" si="1"/>
        <v>1137.5</v>
      </c>
      <c r="BO12" s="97">
        <f t="shared" si="1"/>
        <v>1265</v>
      </c>
      <c r="BP12" s="97">
        <f t="shared" si="1"/>
        <v>1311.5</v>
      </c>
      <c r="BQ12" s="97">
        <f t="shared" si="1"/>
        <v>1377</v>
      </c>
      <c r="BR12" s="97"/>
      <c r="BS12" s="97"/>
      <c r="BT12" s="97"/>
      <c r="BU12" s="97">
        <f t="shared" ref="BU12:CC12" si="2">AG14</f>
        <v>1283</v>
      </c>
      <c r="BV12" s="97">
        <f t="shared" si="2"/>
        <v>1319</v>
      </c>
      <c r="BW12" s="97">
        <f t="shared" si="2"/>
        <v>1298</v>
      </c>
      <c r="BX12" s="97">
        <f t="shared" si="2"/>
        <v>1311.5</v>
      </c>
      <c r="BY12" s="97">
        <f t="shared" si="2"/>
        <v>1293</v>
      </c>
      <c r="BZ12" s="97">
        <f t="shared" si="2"/>
        <v>1264</v>
      </c>
      <c r="CA12" s="97">
        <f t="shared" si="2"/>
        <v>1222.5</v>
      </c>
      <c r="CB12" s="97">
        <f t="shared" si="2"/>
        <v>1186</v>
      </c>
      <c r="CC12" s="97">
        <f t="shared" si="2"/>
        <v>1126.5</v>
      </c>
    </row>
    <row r="13" spans="1:81" ht="16.5" customHeight="1" x14ac:dyDescent="0.2">
      <c r="A13" s="100" t="s">
        <v>104</v>
      </c>
      <c r="B13" s="146">
        <f>'G-1'!F10</f>
        <v>427</v>
      </c>
      <c r="C13" s="146">
        <f>'G-1'!F11</f>
        <v>380.5</v>
      </c>
      <c r="D13" s="146">
        <f>'G-1'!F12</f>
        <v>422.5</v>
      </c>
      <c r="E13" s="146">
        <f>'G-1'!F13</f>
        <v>380.5</v>
      </c>
      <c r="F13" s="146">
        <f>'G-1'!F14</f>
        <v>364.5</v>
      </c>
      <c r="G13" s="146">
        <f>'G-1'!F15</f>
        <v>378.5</v>
      </c>
      <c r="H13" s="146">
        <f>'G-1'!F16</f>
        <v>295</v>
      </c>
      <c r="I13" s="146">
        <f>'G-1'!F17</f>
        <v>319</v>
      </c>
      <c r="J13" s="146">
        <f>'G-1'!F18</f>
        <v>283.5</v>
      </c>
      <c r="K13" s="146">
        <f>'G-1'!F19</f>
        <v>319.5</v>
      </c>
      <c r="L13" s="147"/>
      <c r="M13" s="146">
        <f>'G-1'!F20</f>
        <v>301.5</v>
      </c>
      <c r="N13" s="146">
        <f>'G-1'!F21</f>
        <v>275.5</v>
      </c>
      <c r="O13" s="146">
        <f>'G-1'!F22</f>
        <v>334.5</v>
      </c>
      <c r="P13" s="146">
        <f>'G-1'!M10</f>
        <v>294</v>
      </c>
      <c r="Q13" s="146">
        <f>'G-1'!M11</f>
        <v>307.5</v>
      </c>
      <c r="R13" s="146">
        <f>'G-1'!M12</f>
        <v>284</v>
      </c>
      <c r="S13" s="146">
        <f>'G-1'!M13</f>
        <v>243</v>
      </c>
      <c r="T13" s="146">
        <f>'G-1'!M14</f>
        <v>276.5</v>
      </c>
      <c r="U13" s="146">
        <f>'G-1'!M15</f>
        <v>271.5</v>
      </c>
      <c r="V13" s="146">
        <f>'G-1'!M16</f>
        <v>283.5</v>
      </c>
      <c r="W13" s="146">
        <f>'G-1'!M17</f>
        <v>257.5</v>
      </c>
      <c r="X13" s="146">
        <f>'G-1'!M18</f>
        <v>237</v>
      </c>
      <c r="Y13" s="146">
        <f>'G-1'!M19</f>
        <v>359.5</v>
      </c>
      <c r="Z13" s="146">
        <f>'G-1'!M20</f>
        <v>411</v>
      </c>
      <c r="AA13" s="146">
        <f>'G-1'!M21</f>
        <v>304</v>
      </c>
      <c r="AB13" s="146">
        <f>'G-1'!M22</f>
        <v>302.5</v>
      </c>
      <c r="AC13" s="147"/>
      <c r="AD13" s="146">
        <f>'G-1'!T10</f>
        <v>302.5</v>
      </c>
      <c r="AE13" s="146">
        <f>'G-1'!T11</f>
        <v>336.5</v>
      </c>
      <c r="AF13" s="146">
        <f>'G-1'!T12</f>
        <v>302.5</v>
      </c>
      <c r="AG13" s="146">
        <f>'G-1'!T13</f>
        <v>341.5</v>
      </c>
      <c r="AH13" s="146">
        <f>'G-1'!T14</f>
        <v>338.5</v>
      </c>
      <c r="AI13" s="146">
        <f>'G-1'!T15</f>
        <v>315.5</v>
      </c>
      <c r="AJ13" s="146">
        <f>'G-1'!T16</f>
        <v>316</v>
      </c>
      <c r="AK13" s="146">
        <f>'G-1'!T17</f>
        <v>323</v>
      </c>
      <c r="AL13" s="146">
        <f>'G-1'!T18</f>
        <v>309.5</v>
      </c>
      <c r="AM13" s="146">
        <f>'G-1'!T19</f>
        <v>274</v>
      </c>
      <c r="AN13" s="146">
        <f>'G-1'!T20</f>
        <v>279.5</v>
      </c>
      <c r="AO13" s="146">
        <f>'G-1'!T21</f>
        <v>263.5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6"/>
      <c r="C14" s="146"/>
      <c r="D14" s="146"/>
      <c r="E14" s="146">
        <f>B13+C13+D13+E13</f>
        <v>1610.5</v>
      </c>
      <c r="F14" s="146">
        <f t="shared" ref="F14:K14" si="3">C13+D13+E13+F13</f>
        <v>1548</v>
      </c>
      <c r="G14" s="146">
        <f t="shared" si="3"/>
        <v>1546</v>
      </c>
      <c r="H14" s="146">
        <f t="shared" si="3"/>
        <v>1418.5</v>
      </c>
      <c r="I14" s="146">
        <f t="shared" si="3"/>
        <v>1357</v>
      </c>
      <c r="J14" s="146">
        <f t="shared" si="3"/>
        <v>1276</v>
      </c>
      <c r="K14" s="146">
        <f t="shared" si="3"/>
        <v>1217</v>
      </c>
      <c r="L14" s="147"/>
      <c r="M14" s="146"/>
      <c r="N14" s="146"/>
      <c r="O14" s="146"/>
      <c r="P14" s="146">
        <f>M13+N13+O13+P13</f>
        <v>1205.5</v>
      </c>
      <c r="Q14" s="146">
        <f t="shared" ref="Q14:AB14" si="4">N13+O13+P13+Q13</f>
        <v>1211.5</v>
      </c>
      <c r="R14" s="146">
        <f t="shared" si="4"/>
        <v>1220</v>
      </c>
      <c r="S14" s="146">
        <f t="shared" si="4"/>
        <v>1128.5</v>
      </c>
      <c r="T14" s="146">
        <f t="shared" si="4"/>
        <v>1111</v>
      </c>
      <c r="U14" s="146">
        <f t="shared" si="4"/>
        <v>1075</v>
      </c>
      <c r="V14" s="146">
        <f t="shared" si="4"/>
        <v>1074.5</v>
      </c>
      <c r="W14" s="146">
        <f t="shared" si="4"/>
        <v>1089</v>
      </c>
      <c r="X14" s="146">
        <f t="shared" si="4"/>
        <v>1049.5</v>
      </c>
      <c r="Y14" s="146">
        <f t="shared" si="4"/>
        <v>1137.5</v>
      </c>
      <c r="Z14" s="146">
        <f t="shared" si="4"/>
        <v>1265</v>
      </c>
      <c r="AA14" s="146">
        <f t="shared" si="4"/>
        <v>1311.5</v>
      </c>
      <c r="AB14" s="146">
        <f t="shared" si="4"/>
        <v>1377</v>
      </c>
      <c r="AC14" s="147"/>
      <c r="AD14" s="146"/>
      <c r="AE14" s="146"/>
      <c r="AF14" s="146"/>
      <c r="AG14" s="146">
        <f>AD13+AE13+AF13+AG13</f>
        <v>1283</v>
      </c>
      <c r="AH14" s="146">
        <f t="shared" ref="AH14:AO14" si="5">AE13+AF13+AG13+AH13</f>
        <v>1319</v>
      </c>
      <c r="AI14" s="146">
        <f t="shared" si="5"/>
        <v>1298</v>
      </c>
      <c r="AJ14" s="146">
        <f t="shared" si="5"/>
        <v>1311.5</v>
      </c>
      <c r="AK14" s="146">
        <f t="shared" si="5"/>
        <v>1293</v>
      </c>
      <c r="AL14" s="146">
        <f t="shared" si="5"/>
        <v>1264</v>
      </c>
      <c r="AM14" s="146">
        <f t="shared" si="5"/>
        <v>1222.5</v>
      </c>
      <c r="AN14" s="146">
        <f t="shared" si="5"/>
        <v>1186</v>
      </c>
      <c r="AO14" s="146">
        <f t="shared" si="5"/>
        <v>1126.5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48"/>
      <c r="C15" s="149" t="s">
        <v>107</v>
      </c>
      <c r="D15" s="150">
        <f>DIRECCIONALIDAD!J10/100</f>
        <v>0.10095389507154212</v>
      </c>
      <c r="E15" s="149"/>
      <c r="F15" s="149" t="s">
        <v>108</v>
      </c>
      <c r="G15" s="150">
        <f>DIRECCIONALIDAD!J11/100</f>
        <v>0.89904610492845771</v>
      </c>
      <c r="H15" s="149"/>
      <c r="I15" s="149" t="s">
        <v>109</v>
      </c>
      <c r="J15" s="150">
        <f>DIRECCIONALIDAD!J12/100</f>
        <v>0</v>
      </c>
      <c r="K15" s="151"/>
      <c r="L15" s="145"/>
      <c r="M15" s="148"/>
      <c r="N15" s="149"/>
      <c r="O15" s="149" t="s">
        <v>107</v>
      </c>
      <c r="P15" s="150">
        <f>DIRECCIONALIDAD!J13/100</f>
        <v>0.10387469084913438</v>
      </c>
      <c r="Q15" s="149"/>
      <c r="R15" s="149"/>
      <c r="S15" s="149"/>
      <c r="T15" s="149" t="s">
        <v>108</v>
      </c>
      <c r="U15" s="150">
        <f>DIRECCIONALIDAD!J14/100</f>
        <v>0.89612530915086563</v>
      </c>
      <c r="V15" s="149"/>
      <c r="W15" s="149"/>
      <c r="X15" s="149"/>
      <c r="Y15" s="149" t="s">
        <v>109</v>
      </c>
      <c r="Z15" s="150">
        <f>DIRECCIONALIDAD!J15/100</f>
        <v>0</v>
      </c>
      <c r="AA15" s="149"/>
      <c r="AB15" s="151"/>
      <c r="AC15" s="145"/>
      <c r="AD15" s="148"/>
      <c r="AE15" s="149" t="s">
        <v>107</v>
      </c>
      <c r="AF15" s="150">
        <f>DIRECCIONALIDAD!J16/100</f>
        <v>0.10036832412523018</v>
      </c>
      <c r="AG15" s="149"/>
      <c r="AH15" s="149"/>
      <c r="AI15" s="149"/>
      <c r="AJ15" s="149" t="s">
        <v>108</v>
      </c>
      <c r="AK15" s="150">
        <f>DIRECCIONALIDAD!J17/100</f>
        <v>0.89963167587476978</v>
      </c>
      <c r="AL15" s="149"/>
      <c r="AM15" s="149"/>
      <c r="AN15" s="149" t="s">
        <v>109</v>
      </c>
      <c r="AO15" s="152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149</v>
      </c>
      <c r="B16" s="159">
        <f>MAX(B14:K14)</f>
        <v>1610.5</v>
      </c>
      <c r="C16" s="149" t="s">
        <v>107</v>
      </c>
      <c r="D16" s="160">
        <f>+B16*D15</f>
        <v>162.58624801271858</v>
      </c>
      <c r="E16" s="149"/>
      <c r="F16" s="149" t="s">
        <v>108</v>
      </c>
      <c r="G16" s="160">
        <f>+B16*G15</f>
        <v>1447.9137519872811</v>
      </c>
      <c r="H16" s="149"/>
      <c r="I16" s="149" t="s">
        <v>109</v>
      </c>
      <c r="J16" s="160">
        <f>+B16*J15</f>
        <v>0</v>
      </c>
      <c r="K16" s="151"/>
      <c r="L16" s="145"/>
      <c r="M16" s="159">
        <f>MAX(M14:AB14)</f>
        <v>1377</v>
      </c>
      <c r="N16" s="149"/>
      <c r="O16" s="149" t="s">
        <v>107</v>
      </c>
      <c r="P16" s="161">
        <f>+M16*P15</f>
        <v>143.03544929925803</v>
      </c>
      <c r="Q16" s="149"/>
      <c r="R16" s="149"/>
      <c r="S16" s="149"/>
      <c r="T16" s="149" t="s">
        <v>108</v>
      </c>
      <c r="U16" s="161">
        <f>+M16*U15</f>
        <v>1233.9645507007419</v>
      </c>
      <c r="V16" s="149"/>
      <c r="W16" s="149"/>
      <c r="X16" s="149"/>
      <c r="Y16" s="149" t="s">
        <v>109</v>
      </c>
      <c r="Z16" s="161">
        <f>+M16*Z15</f>
        <v>0</v>
      </c>
      <c r="AA16" s="149"/>
      <c r="AB16" s="151"/>
      <c r="AC16" s="145"/>
      <c r="AD16" s="159">
        <f>MAX(AD14:AO14)</f>
        <v>1319</v>
      </c>
      <c r="AE16" s="149" t="s">
        <v>107</v>
      </c>
      <c r="AF16" s="160">
        <f>+AD16*AF15</f>
        <v>132.3858195211786</v>
      </c>
      <c r="AG16" s="149"/>
      <c r="AH16" s="149"/>
      <c r="AI16" s="149"/>
      <c r="AJ16" s="149" t="s">
        <v>108</v>
      </c>
      <c r="AK16" s="160">
        <f>+AD16*AK15</f>
        <v>1186.6141804788213</v>
      </c>
      <c r="AL16" s="149"/>
      <c r="AM16" s="149"/>
      <c r="AN16" s="149" t="s">
        <v>109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239" t="s">
        <v>103</v>
      </c>
      <c r="U17" s="239"/>
      <c r="V17" s="153">
        <v>2</v>
      </c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6">
        <f>'G-2'!F10</f>
        <v>0</v>
      </c>
      <c r="C18" s="146">
        <f>'G-2'!F11</f>
        <v>0</v>
      </c>
      <c r="D18" s="146">
        <f>'G-2'!F12</f>
        <v>0</v>
      </c>
      <c r="E18" s="146">
        <f>'G-2'!F13</f>
        <v>0</v>
      </c>
      <c r="F18" s="146">
        <f>'G-2'!F14</f>
        <v>0</v>
      </c>
      <c r="G18" s="146">
        <f>'G-2'!F15</f>
        <v>0</v>
      </c>
      <c r="H18" s="146">
        <f>'G-2'!F16</f>
        <v>0</v>
      </c>
      <c r="I18" s="146">
        <f>'G-2'!F17</f>
        <v>0</v>
      </c>
      <c r="J18" s="146">
        <f>'G-2'!F18</f>
        <v>0</v>
      </c>
      <c r="K18" s="146">
        <f>'G-2'!F19</f>
        <v>0</v>
      </c>
      <c r="L18" s="147"/>
      <c r="M18" s="146">
        <f>'G-2'!F20</f>
        <v>0</v>
      </c>
      <c r="N18" s="146">
        <f>'G-2'!F21</f>
        <v>0</v>
      </c>
      <c r="O18" s="146">
        <f>'G-2'!F22</f>
        <v>0</v>
      </c>
      <c r="P18" s="146">
        <f>'G-2'!M10</f>
        <v>0</v>
      </c>
      <c r="Q18" s="146">
        <f>'G-2'!M11</f>
        <v>0</v>
      </c>
      <c r="R18" s="146">
        <f>'G-2'!M12</f>
        <v>0</v>
      </c>
      <c r="S18" s="146">
        <f>'G-2'!M13</f>
        <v>0</v>
      </c>
      <c r="T18" s="146">
        <f>'G-2'!M14</f>
        <v>0</v>
      </c>
      <c r="U18" s="146">
        <f>'G-2'!M15</f>
        <v>0</v>
      </c>
      <c r="V18" s="146">
        <f>'G-2'!M16</f>
        <v>0</v>
      </c>
      <c r="W18" s="146">
        <f>'G-2'!M17</f>
        <v>0</v>
      </c>
      <c r="X18" s="146">
        <f>'G-2'!M18</f>
        <v>0</v>
      </c>
      <c r="Y18" s="146">
        <f>'G-2'!M19</f>
        <v>0</v>
      </c>
      <c r="Z18" s="146">
        <f>'G-2'!M20</f>
        <v>0</v>
      </c>
      <c r="AA18" s="146">
        <f>'G-2'!M21</f>
        <v>0</v>
      </c>
      <c r="AB18" s="146">
        <f>'G-2'!M22</f>
        <v>0</v>
      </c>
      <c r="AC18" s="147"/>
      <c r="AD18" s="146">
        <f>'G-2'!T10</f>
        <v>0</v>
      </c>
      <c r="AE18" s="146">
        <f>'G-2'!T11</f>
        <v>0</v>
      </c>
      <c r="AF18" s="146">
        <f>'G-2'!T12</f>
        <v>0</v>
      </c>
      <c r="AG18" s="146">
        <f>'G-2'!T13</f>
        <v>0</v>
      </c>
      <c r="AH18" s="146">
        <f>'G-2'!T14</f>
        <v>0</v>
      </c>
      <c r="AI18" s="146">
        <f>'G-2'!T15</f>
        <v>0</v>
      </c>
      <c r="AJ18" s="146">
        <f>'G-2'!T16</f>
        <v>0</v>
      </c>
      <c r="AK18" s="146">
        <f>'G-2'!T17</f>
        <v>0</v>
      </c>
      <c r="AL18" s="146">
        <f>'G-2'!T18</f>
        <v>0</v>
      </c>
      <c r="AM18" s="146">
        <f>'G-2'!T19</f>
        <v>0</v>
      </c>
      <c r="AN18" s="146">
        <f>'G-2'!T20</f>
        <v>0</v>
      </c>
      <c r="AO18" s="146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6"/>
      <c r="C19" s="146"/>
      <c r="D19" s="146"/>
      <c r="E19" s="146">
        <f>B18+C18+D18+E18</f>
        <v>0</v>
      </c>
      <c r="F19" s="146">
        <f t="shared" ref="F19:K19" si="9">C18+D18+E18+F18</f>
        <v>0</v>
      </c>
      <c r="G19" s="146">
        <f t="shared" si="9"/>
        <v>0</v>
      </c>
      <c r="H19" s="146">
        <f t="shared" si="9"/>
        <v>0</v>
      </c>
      <c r="I19" s="146">
        <f t="shared" si="9"/>
        <v>0</v>
      </c>
      <c r="J19" s="146">
        <f t="shared" si="9"/>
        <v>0</v>
      </c>
      <c r="K19" s="146">
        <f t="shared" si="9"/>
        <v>0</v>
      </c>
      <c r="L19" s="147"/>
      <c r="M19" s="146"/>
      <c r="N19" s="146"/>
      <c r="O19" s="146"/>
      <c r="P19" s="146">
        <f>M18+N18+O18+P18</f>
        <v>0</v>
      </c>
      <c r="Q19" s="146">
        <f t="shared" ref="Q19:AB19" si="10">N18+O18+P18+Q18</f>
        <v>0</v>
      </c>
      <c r="R19" s="146">
        <f t="shared" si="10"/>
        <v>0</v>
      </c>
      <c r="S19" s="146">
        <f t="shared" si="10"/>
        <v>0</v>
      </c>
      <c r="T19" s="146">
        <f t="shared" si="10"/>
        <v>0</v>
      </c>
      <c r="U19" s="146">
        <f t="shared" si="10"/>
        <v>0</v>
      </c>
      <c r="V19" s="146">
        <f t="shared" si="10"/>
        <v>0</v>
      </c>
      <c r="W19" s="146">
        <f t="shared" si="10"/>
        <v>0</v>
      </c>
      <c r="X19" s="146">
        <f t="shared" si="10"/>
        <v>0</v>
      </c>
      <c r="Y19" s="146">
        <f t="shared" si="10"/>
        <v>0</v>
      </c>
      <c r="Z19" s="146">
        <f t="shared" si="10"/>
        <v>0</v>
      </c>
      <c r="AA19" s="146">
        <f t="shared" si="10"/>
        <v>0</v>
      </c>
      <c r="AB19" s="146">
        <f t="shared" si="10"/>
        <v>0</v>
      </c>
      <c r="AC19" s="147"/>
      <c r="AD19" s="146"/>
      <c r="AE19" s="146"/>
      <c r="AF19" s="146"/>
      <c r="AG19" s="146">
        <f>AD18+AE18+AF18+AG18</f>
        <v>0</v>
      </c>
      <c r="AH19" s="146">
        <f t="shared" ref="AH19:AO19" si="11">AE18+AF18+AG18+AH18</f>
        <v>0</v>
      </c>
      <c r="AI19" s="146">
        <f t="shared" si="11"/>
        <v>0</v>
      </c>
      <c r="AJ19" s="146">
        <f t="shared" si="11"/>
        <v>0</v>
      </c>
      <c r="AK19" s="146">
        <f t="shared" si="11"/>
        <v>0</v>
      </c>
      <c r="AL19" s="146">
        <f t="shared" si="11"/>
        <v>0</v>
      </c>
      <c r="AM19" s="146">
        <f t="shared" si="11"/>
        <v>0</v>
      </c>
      <c r="AN19" s="146">
        <f t="shared" si="11"/>
        <v>0</v>
      </c>
      <c r="AO19" s="146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48"/>
      <c r="C20" s="149" t="s">
        <v>107</v>
      </c>
      <c r="D20" s="150">
        <f>DIRECCIONALIDAD!J19/100</f>
        <v>0</v>
      </c>
      <c r="E20" s="149"/>
      <c r="F20" s="149" t="s">
        <v>108</v>
      </c>
      <c r="G20" s="150">
        <f>DIRECCIONALIDAD!J20/100</f>
        <v>0</v>
      </c>
      <c r="H20" s="149"/>
      <c r="I20" s="149" t="s">
        <v>109</v>
      </c>
      <c r="J20" s="150">
        <f>DIRECCIONALIDAD!J21/100</f>
        <v>0</v>
      </c>
      <c r="K20" s="151"/>
      <c r="L20" s="145"/>
      <c r="M20" s="148"/>
      <c r="N20" s="149"/>
      <c r="O20" s="149" t="s">
        <v>107</v>
      </c>
      <c r="P20" s="150">
        <f>DIRECCIONALIDAD!J22/100</f>
        <v>0</v>
      </c>
      <c r="Q20" s="149"/>
      <c r="R20" s="149"/>
      <c r="S20" s="149"/>
      <c r="T20" s="149" t="s">
        <v>108</v>
      </c>
      <c r="U20" s="150">
        <f>DIRECCIONALIDAD!J23/100</f>
        <v>0</v>
      </c>
      <c r="V20" s="149"/>
      <c r="W20" s="149"/>
      <c r="X20" s="149"/>
      <c r="Y20" s="149" t="s">
        <v>109</v>
      </c>
      <c r="Z20" s="150">
        <f>DIRECCIONALIDAD!J24/100</f>
        <v>0</v>
      </c>
      <c r="AA20" s="149"/>
      <c r="AB20" s="151"/>
      <c r="AC20" s="145"/>
      <c r="AD20" s="148"/>
      <c r="AE20" s="149" t="s">
        <v>107</v>
      </c>
      <c r="AF20" s="150">
        <f>DIRECCIONALIDAD!J25/100</f>
        <v>0</v>
      </c>
      <c r="AG20" s="149"/>
      <c r="AH20" s="149"/>
      <c r="AI20" s="149"/>
      <c r="AJ20" s="149" t="s">
        <v>108</v>
      </c>
      <c r="AK20" s="150">
        <f>DIRECCIONALIDAD!J26/100</f>
        <v>0</v>
      </c>
      <c r="AL20" s="149"/>
      <c r="AM20" s="149"/>
      <c r="AN20" s="149" t="s">
        <v>109</v>
      </c>
      <c r="AO20" s="152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1050</v>
      </c>
      <c r="AV20" s="92">
        <f t="shared" si="15"/>
        <v>1086</v>
      </c>
      <c r="AW20" s="92">
        <f t="shared" si="15"/>
        <v>1067.5</v>
      </c>
      <c r="AX20" s="92">
        <f t="shared" si="15"/>
        <v>1065.5</v>
      </c>
      <c r="AY20" s="92">
        <f t="shared" si="15"/>
        <v>1020</v>
      </c>
      <c r="AZ20" s="92">
        <f t="shared" si="15"/>
        <v>979</v>
      </c>
      <c r="BA20" s="92">
        <f t="shared" si="15"/>
        <v>990.5</v>
      </c>
      <c r="BB20" s="92"/>
      <c r="BC20" s="92"/>
      <c r="BD20" s="92"/>
      <c r="BE20" s="92">
        <f t="shared" ref="BE20:BQ20" si="16">P23</f>
        <v>912.5</v>
      </c>
      <c r="BF20" s="92">
        <f t="shared" si="16"/>
        <v>953.5</v>
      </c>
      <c r="BG20" s="92">
        <f t="shared" si="16"/>
        <v>985.5</v>
      </c>
      <c r="BH20" s="92">
        <f t="shared" si="16"/>
        <v>965</v>
      </c>
      <c r="BI20" s="92">
        <f t="shared" si="16"/>
        <v>922</v>
      </c>
      <c r="BJ20" s="92">
        <f t="shared" si="16"/>
        <v>889.5</v>
      </c>
      <c r="BK20" s="92">
        <f t="shared" si="16"/>
        <v>863</v>
      </c>
      <c r="BL20" s="92">
        <f t="shared" si="16"/>
        <v>693</v>
      </c>
      <c r="BM20" s="92">
        <f t="shared" si="16"/>
        <v>732</v>
      </c>
      <c r="BN20" s="92">
        <f t="shared" si="16"/>
        <v>781.5</v>
      </c>
      <c r="BO20" s="92">
        <f t="shared" si="16"/>
        <v>834</v>
      </c>
      <c r="BP20" s="92">
        <f t="shared" si="16"/>
        <v>1053</v>
      </c>
      <c r="BQ20" s="92">
        <f t="shared" si="16"/>
        <v>1086</v>
      </c>
      <c r="BR20" s="92"/>
      <c r="BS20" s="92"/>
      <c r="BT20" s="92"/>
      <c r="BU20" s="92">
        <f t="shared" ref="BU20:CC20" si="17">AG23</f>
        <v>1029.5</v>
      </c>
      <c r="BV20" s="92">
        <f t="shared" si="17"/>
        <v>1029</v>
      </c>
      <c r="BW20" s="92">
        <f t="shared" si="17"/>
        <v>1025</v>
      </c>
      <c r="BX20" s="92">
        <f t="shared" si="17"/>
        <v>1024</v>
      </c>
      <c r="BY20" s="92">
        <f t="shared" si="17"/>
        <v>998</v>
      </c>
      <c r="BZ20" s="92">
        <f t="shared" si="17"/>
        <v>794</v>
      </c>
      <c r="CA20" s="92">
        <f t="shared" si="17"/>
        <v>800.5</v>
      </c>
      <c r="CB20" s="92">
        <f t="shared" si="17"/>
        <v>694.5</v>
      </c>
      <c r="CC20" s="92">
        <f t="shared" si="17"/>
        <v>648</v>
      </c>
    </row>
    <row r="21" spans="1:81" ht="16.5" customHeight="1" x14ac:dyDescent="0.2">
      <c r="A21" s="92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239" t="s">
        <v>103</v>
      </c>
      <c r="U21" s="239"/>
      <c r="V21" s="153">
        <v>3</v>
      </c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92"/>
      <c r="AQ21" s="92"/>
      <c r="AR21" s="92"/>
      <c r="AS21" s="92"/>
      <c r="AT21" s="92"/>
      <c r="AU21" s="92">
        <f t="shared" ref="AU21:BA21" si="18">E32</f>
        <v>2660.5</v>
      </c>
      <c r="AV21" s="92">
        <f t="shared" si="18"/>
        <v>2634</v>
      </c>
      <c r="AW21" s="92">
        <f t="shared" si="18"/>
        <v>2613.5</v>
      </c>
      <c r="AX21" s="92">
        <f t="shared" si="18"/>
        <v>2484</v>
      </c>
      <c r="AY21" s="92">
        <f t="shared" si="18"/>
        <v>2377</v>
      </c>
      <c r="AZ21" s="92">
        <f t="shared" si="18"/>
        <v>2255</v>
      </c>
      <c r="BA21" s="92">
        <f t="shared" si="18"/>
        <v>2207.5</v>
      </c>
      <c r="BB21" s="92"/>
      <c r="BC21" s="92"/>
      <c r="BD21" s="92"/>
      <c r="BE21" s="92">
        <f t="shared" ref="BE21:BQ21" si="19">P32</f>
        <v>2118</v>
      </c>
      <c r="BF21" s="92">
        <f t="shared" si="19"/>
        <v>2165</v>
      </c>
      <c r="BG21" s="92">
        <f t="shared" si="19"/>
        <v>2205.5</v>
      </c>
      <c r="BH21" s="92">
        <f t="shared" si="19"/>
        <v>2093.5</v>
      </c>
      <c r="BI21" s="92">
        <f t="shared" si="19"/>
        <v>2033</v>
      </c>
      <c r="BJ21" s="92">
        <f t="shared" si="19"/>
        <v>1964.5</v>
      </c>
      <c r="BK21" s="92">
        <f t="shared" si="19"/>
        <v>1937.5</v>
      </c>
      <c r="BL21" s="92">
        <f t="shared" si="19"/>
        <v>1782</v>
      </c>
      <c r="BM21" s="92">
        <f t="shared" si="19"/>
        <v>1781.5</v>
      </c>
      <c r="BN21" s="92">
        <f t="shared" si="19"/>
        <v>1919</v>
      </c>
      <c r="BO21" s="92">
        <f t="shared" si="19"/>
        <v>2099</v>
      </c>
      <c r="BP21" s="92">
        <f t="shared" si="19"/>
        <v>2364.5</v>
      </c>
      <c r="BQ21" s="92">
        <f t="shared" si="19"/>
        <v>2463</v>
      </c>
      <c r="BR21" s="92"/>
      <c r="BS21" s="92"/>
      <c r="BT21" s="92"/>
      <c r="BU21" s="92">
        <f t="shared" ref="BU21:CC21" si="20">AG32</f>
        <v>2312.5</v>
      </c>
      <c r="BV21" s="92">
        <f t="shared" si="20"/>
        <v>2348</v>
      </c>
      <c r="BW21" s="92">
        <f t="shared" si="20"/>
        <v>2323</v>
      </c>
      <c r="BX21" s="92">
        <f t="shared" si="20"/>
        <v>2335.5</v>
      </c>
      <c r="BY21" s="92">
        <f t="shared" si="20"/>
        <v>2291</v>
      </c>
      <c r="BZ21" s="92">
        <f t="shared" si="20"/>
        <v>2058</v>
      </c>
      <c r="CA21" s="92">
        <f t="shared" si="20"/>
        <v>2023</v>
      </c>
      <c r="CB21" s="92">
        <f t="shared" si="20"/>
        <v>1880.5</v>
      </c>
      <c r="CC21" s="92">
        <f t="shared" si="20"/>
        <v>1774.5</v>
      </c>
    </row>
    <row r="22" spans="1:81" ht="16.5" customHeight="1" x14ac:dyDescent="0.2">
      <c r="A22" s="100" t="s">
        <v>104</v>
      </c>
      <c r="B22" s="146">
        <f>'G-3'!F10</f>
        <v>237.5</v>
      </c>
      <c r="C22" s="146">
        <f>'G-3'!F11</f>
        <v>264.5</v>
      </c>
      <c r="D22" s="146">
        <f>'G-3'!F12</f>
        <v>267.5</v>
      </c>
      <c r="E22" s="146">
        <f>'G-3'!F13</f>
        <v>280.5</v>
      </c>
      <c r="F22" s="146">
        <f>'G-3'!F14</f>
        <v>273.5</v>
      </c>
      <c r="G22" s="146">
        <f>'G-3'!F15</f>
        <v>246</v>
      </c>
      <c r="H22" s="146">
        <f>'G-3'!F16</f>
        <v>265.5</v>
      </c>
      <c r="I22" s="146">
        <f>'G-3'!F17</f>
        <v>235</v>
      </c>
      <c r="J22" s="146">
        <f>'G-3'!F18</f>
        <v>232.5</v>
      </c>
      <c r="K22" s="146">
        <f>'G-3'!F19</f>
        <v>257.5</v>
      </c>
      <c r="L22" s="147"/>
      <c r="M22" s="146">
        <f>'G-3'!F20</f>
        <v>211.5</v>
      </c>
      <c r="N22" s="146">
        <f>'G-3'!F21</f>
        <v>219</v>
      </c>
      <c r="O22" s="146">
        <f>'G-3'!F22</f>
        <v>232</v>
      </c>
      <c r="P22" s="146">
        <f>'G-3'!M10</f>
        <v>250</v>
      </c>
      <c r="Q22" s="146">
        <f>'G-3'!M11</f>
        <v>252.5</v>
      </c>
      <c r="R22" s="146">
        <f>'G-3'!M12</f>
        <v>251</v>
      </c>
      <c r="S22" s="146">
        <f>'G-3'!M13</f>
        <v>211.5</v>
      </c>
      <c r="T22" s="146">
        <f>'G-3'!M14</f>
        <v>207</v>
      </c>
      <c r="U22" s="146">
        <f>'G-3'!M15</f>
        <v>220</v>
      </c>
      <c r="V22" s="146">
        <f>'G-3'!M16</f>
        <v>224.5</v>
      </c>
      <c r="W22" s="146">
        <f>'G-3'!M17</f>
        <v>41.5</v>
      </c>
      <c r="X22" s="146">
        <f>'G-3'!M18</f>
        <v>246</v>
      </c>
      <c r="Y22" s="146">
        <f>'G-3'!M19</f>
        <v>269.5</v>
      </c>
      <c r="Z22" s="146">
        <f>'G-3'!M20</f>
        <v>277</v>
      </c>
      <c r="AA22" s="146">
        <f>'G-3'!M21</f>
        <v>260.5</v>
      </c>
      <c r="AB22" s="146">
        <f>'G-3'!M22</f>
        <v>279</v>
      </c>
      <c r="AC22" s="147"/>
      <c r="AD22" s="146">
        <f>'G-3'!T10</f>
        <v>255.5</v>
      </c>
      <c r="AE22" s="146">
        <f>'G-3'!T11</f>
        <v>254</v>
      </c>
      <c r="AF22" s="146">
        <f>'G-3'!T12</f>
        <v>264.5</v>
      </c>
      <c r="AG22" s="146">
        <f>'G-3'!T13</f>
        <v>255.5</v>
      </c>
      <c r="AH22" s="146">
        <f>'G-3'!T14</f>
        <v>255</v>
      </c>
      <c r="AI22" s="146">
        <f>'G-3'!T15</f>
        <v>250</v>
      </c>
      <c r="AJ22" s="146">
        <f>'G-3'!T16</f>
        <v>263.5</v>
      </c>
      <c r="AK22" s="146">
        <f>'G-3'!T17</f>
        <v>229.5</v>
      </c>
      <c r="AL22" s="146">
        <f>'G-3'!T18</f>
        <v>51</v>
      </c>
      <c r="AM22" s="146">
        <f>'G-3'!T19</f>
        <v>256.5</v>
      </c>
      <c r="AN22" s="146">
        <f>'G-3'!T20</f>
        <v>157.5</v>
      </c>
      <c r="AO22" s="146">
        <f>'G-3'!T21</f>
        <v>183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6"/>
      <c r="C23" s="146"/>
      <c r="D23" s="146"/>
      <c r="E23" s="146">
        <f>B22+C22+D22+E22</f>
        <v>1050</v>
      </c>
      <c r="F23" s="146">
        <f t="shared" ref="F23:K23" si="21">C22+D22+E22+F22</f>
        <v>1086</v>
      </c>
      <c r="G23" s="146">
        <f t="shared" si="21"/>
        <v>1067.5</v>
      </c>
      <c r="H23" s="146">
        <f t="shared" si="21"/>
        <v>1065.5</v>
      </c>
      <c r="I23" s="146">
        <f t="shared" si="21"/>
        <v>1020</v>
      </c>
      <c r="J23" s="146">
        <f t="shared" si="21"/>
        <v>979</v>
      </c>
      <c r="K23" s="146">
        <f t="shared" si="21"/>
        <v>990.5</v>
      </c>
      <c r="L23" s="147"/>
      <c r="M23" s="146"/>
      <c r="N23" s="146"/>
      <c r="O23" s="146"/>
      <c r="P23" s="146">
        <f>M22+N22+O22+P22</f>
        <v>912.5</v>
      </c>
      <c r="Q23" s="146">
        <f t="shared" ref="Q23:AB23" si="22">N22+O22+P22+Q22</f>
        <v>953.5</v>
      </c>
      <c r="R23" s="146">
        <f t="shared" si="22"/>
        <v>985.5</v>
      </c>
      <c r="S23" s="146">
        <f t="shared" si="22"/>
        <v>965</v>
      </c>
      <c r="T23" s="146">
        <f t="shared" si="22"/>
        <v>922</v>
      </c>
      <c r="U23" s="146">
        <f t="shared" si="22"/>
        <v>889.5</v>
      </c>
      <c r="V23" s="146">
        <f t="shared" si="22"/>
        <v>863</v>
      </c>
      <c r="W23" s="146">
        <f t="shared" si="22"/>
        <v>693</v>
      </c>
      <c r="X23" s="146">
        <f t="shared" si="22"/>
        <v>732</v>
      </c>
      <c r="Y23" s="146">
        <f t="shared" si="22"/>
        <v>781.5</v>
      </c>
      <c r="Z23" s="146">
        <f t="shared" si="22"/>
        <v>834</v>
      </c>
      <c r="AA23" s="146">
        <f t="shared" si="22"/>
        <v>1053</v>
      </c>
      <c r="AB23" s="146">
        <f t="shared" si="22"/>
        <v>1086</v>
      </c>
      <c r="AC23" s="147"/>
      <c r="AD23" s="146"/>
      <c r="AE23" s="146"/>
      <c r="AF23" s="146"/>
      <c r="AG23" s="146">
        <f>AD22+AE22+AF22+AG22</f>
        <v>1029.5</v>
      </c>
      <c r="AH23" s="146">
        <f t="shared" ref="AH23:AO23" si="23">AE22+AF22+AG22+AH22</f>
        <v>1029</v>
      </c>
      <c r="AI23" s="146">
        <f t="shared" si="23"/>
        <v>1025</v>
      </c>
      <c r="AJ23" s="146">
        <f t="shared" si="23"/>
        <v>1024</v>
      </c>
      <c r="AK23" s="146">
        <f t="shared" si="23"/>
        <v>998</v>
      </c>
      <c r="AL23" s="146">
        <f t="shared" si="23"/>
        <v>794</v>
      </c>
      <c r="AM23" s="146">
        <f t="shared" si="23"/>
        <v>800.5</v>
      </c>
      <c r="AN23" s="146">
        <f t="shared" si="23"/>
        <v>694.5</v>
      </c>
      <c r="AO23" s="146">
        <f t="shared" si="23"/>
        <v>648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48"/>
      <c r="C24" s="149" t="s">
        <v>107</v>
      </c>
      <c r="D24" s="150">
        <f>DIRECCIONALIDAD!J28/100</f>
        <v>0</v>
      </c>
      <c r="E24" s="149"/>
      <c r="F24" s="149" t="s">
        <v>108</v>
      </c>
      <c r="G24" s="150">
        <f>DIRECCIONALIDAD!J29/100</f>
        <v>0.34815618221258132</v>
      </c>
      <c r="H24" s="149"/>
      <c r="I24" s="149" t="s">
        <v>109</v>
      </c>
      <c r="J24" s="150">
        <f>DIRECCIONALIDAD!J30/100</f>
        <v>0.65184381778741862</v>
      </c>
      <c r="K24" s="151"/>
      <c r="L24" s="145"/>
      <c r="M24" s="148"/>
      <c r="N24" s="149"/>
      <c r="O24" s="149" t="s">
        <v>107</v>
      </c>
      <c r="P24" s="150">
        <f>DIRECCIONALIDAD!J31/100</f>
        <v>0</v>
      </c>
      <c r="Q24" s="149"/>
      <c r="R24" s="149"/>
      <c r="S24" s="149"/>
      <c r="T24" s="149" t="s">
        <v>108</v>
      </c>
      <c r="U24" s="150">
        <f>DIRECCIONALIDAD!J32/100</f>
        <v>0.42446709916589431</v>
      </c>
      <c r="V24" s="149"/>
      <c r="W24" s="149"/>
      <c r="X24" s="149"/>
      <c r="Y24" s="149" t="s">
        <v>109</v>
      </c>
      <c r="Z24" s="150">
        <f>DIRECCIONALIDAD!J33/100</f>
        <v>0.57553290083410569</v>
      </c>
      <c r="AA24" s="149"/>
      <c r="AB24" s="149"/>
      <c r="AC24" s="145"/>
      <c r="AD24" s="148"/>
      <c r="AE24" s="149" t="s">
        <v>107</v>
      </c>
      <c r="AF24" s="150">
        <f>DIRECCIONALIDAD!J34/100</f>
        <v>0</v>
      </c>
      <c r="AG24" s="149"/>
      <c r="AH24" s="149"/>
      <c r="AI24" s="149"/>
      <c r="AJ24" s="149" t="s">
        <v>108</v>
      </c>
      <c r="AK24" s="150">
        <f>DIRECCIONALIDAD!J35/100</f>
        <v>0.44052863436123346</v>
      </c>
      <c r="AL24" s="149"/>
      <c r="AM24" s="149"/>
      <c r="AN24" s="149" t="s">
        <v>109</v>
      </c>
      <c r="AO24" s="150">
        <f>DIRECCIONALIDAD!J36/100</f>
        <v>0.55947136563876654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149</v>
      </c>
      <c r="B25" s="159">
        <f>MAX(B23:K23)</f>
        <v>1086</v>
      </c>
      <c r="C25" s="149" t="s">
        <v>107</v>
      </c>
      <c r="D25" s="160">
        <f>+B25*D24</f>
        <v>0</v>
      </c>
      <c r="E25" s="149"/>
      <c r="F25" s="149" t="s">
        <v>108</v>
      </c>
      <c r="G25" s="160">
        <f>+B25*G24</f>
        <v>378.0976138828633</v>
      </c>
      <c r="H25" s="149"/>
      <c r="I25" s="149" t="s">
        <v>109</v>
      </c>
      <c r="J25" s="160">
        <f>+B25*J24</f>
        <v>707.90238611713664</v>
      </c>
      <c r="K25" s="151"/>
      <c r="L25" s="145"/>
      <c r="M25" s="159">
        <f>MAX(M23:AB23)</f>
        <v>1086</v>
      </c>
      <c r="N25" s="149"/>
      <c r="O25" s="149" t="s">
        <v>107</v>
      </c>
      <c r="P25" s="161">
        <f>+M25*P24</f>
        <v>0</v>
      </c>
      <c r="Q25" s="149"/>
      <c r="R25" s="149"/>
      <c r="S25" s="149"/>
      <c r="T25" s="149" t="s">
        <v>108</v>
      </c>
      <c r="U25" s="161">
        <f>+M25*U24</f>
        <v>460.97126969416121</v>
      </c>
      <c r="V25" s="149"/>
      <c r="W25" s="149"/>
      <c r="X25" s="149"/>
      <c r="Y25" s="149" t="s">
        <v>109</v>
      </c>
      <c r="Z25" s="161">
        <f>+M25*Z24</f>
        <v>625.02873030583874</v>
      </c>
      <c r="AA25" s="149"/>
      <c r="AB25" s="151"/>
      <c r="AC25" s="145"/>
      <c r="AD25" s="159">
        <f>MAX(AD23:AO23)</f>
        <v>1029.5</v>
      </c>
      <c r="AE25" s="149" t="s">
        <v>107</v>
      </c>
      <c r="AF25" s="160">
        <f>+AD25*AF24</f>
        <v>0</v>
      </c>
      <c r="AG25" s="149"/>
      <c r="AH25" s="149"/>
      <c r="AI25" s="149"/>
      <c r="AJ25" s="149" t="s">
        <v>108</v>
      </c>
      <c r="AK25" s="160">
        <f>+AD25*AK24</f>
        <v>453.52422907488983</v>
      </c>
      <c r="AL25" s="149"/>
      <c r="AM25" s="149"/>
      <c r="AN25" s="149" t="s">
        <v>109</v>
      </c>
      <c r="AO25" s="162">
        <f>+AD25*AO24</f>
        <v>575.97577092511017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239" t="s">
        <v>103</v>
      </c>
      <c r="U26" s="239"/>
      <c r="V26" s="153">
        <v>4</v>
      </c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7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7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7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7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48"/>
      <c r="C29" s="149" t="s">
        <v>107</v>
      </c>
      <c r="D29" s="150">
        <f>DIRECCIONALIDAD!J37/100</f>
        <v>0</v>
      </c>
      <c r="E29" s="149"/>
      <c r="F29" s="149" t="s">
        <v>108</v>
      </c>
      <c r="G29" s="150">
        <f>DIRECCIONALIDAD!J38/100</f>
        <v>0</v>
      </c>
      <c r="H29" s="149"/>
      <c r="I29" s="149" t="s">
        <v>109</v>
      </c>
      <c r="J29" s="150">
        <f>DIRECCIONALIDAD!J39/100</f>
        <v>0</v>
      </c>
      <c r="K29" s="151"/>
      <c r="L29" s="145"/>
      <c r="M29" s="148"/>
      <c r="N29" s="149"/>
      <c r="O29" s="149" t="s">
        <v>107</v>
      </c>
      <c r="P29" s="150">
        <f>DIRECCIONALIDAD!J40/100</f>
        <v>0</v>
      </c>
      <c r="Q29" s="149"/>
      <c r="R29" s="149"/>
      <c r="S29" s="149"/>
      <c r="T29" s="149" t="s">
        <v>108</v>
      </c>
      <c r="U29" s="150">
        <f>DIRECCIONALIDAD!J41/100</f>
        <v>0</v>
      </c>
      <c r="V29" s="149"/>
      <c r="W29" s="149"/>
      <c r="X29" s="149"/>
      <c r="Y29" s="149" t="s">
        <v>109</v>
      </c>
      <c r="Z29" s="150">
        <f>DIRECCIONALIDAD!J42/100</f>
        <v>0</v>
      </c>
      <c r="AA29" s="149"/>
      <c r="AB29" s="151"/>
      <c r="AC29" s="145"/>
      <c r="AD29" s="148"/>
      <c r="AE29" s="149" t="s">
        <v>107</v>
      </c>
      <c r="AF29" s="150">
        <f>DIRECCIONALIDAD!J43/100</f>
        <v>0</v>
      </c>
      <c r="AG29" s="149"/>
      <c r="AH29" s="149"/>
      <c r="AI29" s="149"/>
      <c r="AJ29" s="149" t="s">
        <v>108</v>
      </c>
      <c r="AK29" s="150">
        <f>DIRECCIONALIDAD!J44/100</f>
        <v>0</v>
      </c>
      <c r="AL29" s="149"/>
      <c r="AM29" s="149"/>
      <c r="AN29" s="149" t="s">
        <v>109</v>
      </c>
      <c r="AO29" s="152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239" t="s">
        <v>103</v>
      </c>
      <c r="U30" s="239"/>
      <c r="V30" s="144" t="s">
        <v>110</v>
      </c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104</v>
      </c>
      <c r="B31" s="146">
        <f>B13+B18+B22+B27</f>
        <v>664.5</v>
      </c>
      <c r="C31" s="146">
        <f t="shared" ref="C31:K31" si="24">C13+C18+C22+C27</f>
        <v>645</v>
      </c>
      <c r="D31" s="146">
        <f t="shared" si="24"/>
        <v>690</v>
      </c>
      <c r="E31" s="146">
        <f t="shared" si="24"/>
        <v>661</v>
      </c>
      <c r="F31" s="146">
        <f t="shared" si="24"/>
        <v>638</v>
      </c>
      <c r="G31" s="146">
        <f t="shared" si="24"/>
        <v>624.5</v>
      </c>
      <c r="H31" s="146">
        <f t="shared" si="24"/>
        <v>560.5</v>
      </c>
      <c r="I31" s="146">
        <f t="shared" si="24"/>
        <v>554</v>
      </c>
      <c r="J31" s="146">
        <f t="shared" si="24"/>
        <v>516</v>
      </c>
      <c r="K31" s="146">
        <f t="shared" si="24"/>
        <v>577</v>
      </c>
      <c r="L31" s="147"/>
      <c r="M31" s="146">
        <f>M13+M18+M22+M27</f>
        <v>513</v>
      </c>
      <c r="N31" s="146">
        <f t="shared" ref="N31:AB31" si="25">N13+N18+N22+N27</f>
        <v>494.5</v>
      </c>
      <c r="O31" s="146">
        <f t="shared" si="25"/>
        <v>566.5</v>
      </c>
      <c r="P31" s="146">
        <f t="shared" si="25"/>
        <v>544</v>
      </c>
      <c r="Q31" s="146">
        <f t="shared" si="25"/>
        <v>560</v>
      </c>
      <c r="R31" s="146">
        <f t="shared" si="25"/>
        <v>535</v>
      </c>
      <c r="S31" s="146">
        <f t="shared" si="25"/>
        <v>454.5</v>
      </c>
      <c r="T31" s="146">
        <f t="shared" si="25"/>
        <v>483.5</v>
      </c>
      <c r="U31" s="146">
        <f t="shared" si="25"/>
        <v>491.5</v>
      </c>
      <c r="V31" s="146">
        <f t="shared" si="25"/>
        <v>508</v>
      </c>
      <c r="W31" s="146">
        <f t="shared" si="25"/>
        <v>299</v>
      </c>
      <c r="X31" s="146">
        <f t="shared" si="25"/>
        <v>483</v>
      </c>
      <c r="Y31" s="146">
        <f t="shared" si="25"/>
        <v>629</v>
      </c>
      <c r="Z31" s="146">
        <f t="shared" si="25"/>
        <v>688</v>
      </c>
      <c r="AA31" s="146">
        <f t="shared" si="25"/>
        <v>564.5</v>
      </c>
      <c r="AB31" s="146">
        <f t="shared" si="25"/>
        <v>581.5</v>
      </c>
      <c r="AC31" s="147"/>
      <c r="AD31" s="146">
        <f>AD13+AD18+AD22+AD27</f>
        <v>558</v>
      </c>
      <c r="AE31" s="146">
        <f t="shared" ref="AE31:AO31" si="26">AE13+AE18+AE22+AE27</f>
        <v>590.5</v>
      </c>
      <c r="AF31" s="146">
        <f t="shared" si="26"/>
        <v>567</v>
      </c>
      <c r="AG31" s="146">
        <f t="shared" si="26"/>
        <v>597</v>
      </c>
      <c r="AH31" s="146">
        <f t="shared" si="26"/>
        <v>593.5</v>
      </c>
      <c r="AI31" s="146">
        <f t="shared" si="26"/>
        <v>565.5</v>
      </c>
      <c r="AJ31" s="146">
        <f t="shared" si="26"/>
        <v>579.5</v>
      </c>
      <c r="AK31" s="146">
        <f t="shared" si="26"/>
        <v>552.5</v>
      </c>
      <c r="AL31" s="146">
        <f t="shared" si="26"/>
        <v>360.5</v>
      </c>
      <c r="AM31" s="146">
        <f t="shared" si="26"/>
        <v>530.5</v>
      </c>
      <c r="AN31" s="146">
        <f t="shared" si="26"/>
        <v>437</v>
      </c>
      <c r="AO31" s="146">
        <f t="shared" si="26"/>
        <v>446.5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105</v>
      </c>
      <c r="B32" s="146"/>
      <c r="C32" s="146"/>
      <c r="D32" s="146"/>
      <c r="E32" s="146">
        <f>B31+C31+D31+E31</f>
        <v>2660.5</v>
      </c>
      <c r="F32" s="146">
        <f t="shared" ref="F32:K32" si="27">C31+D31+E31+F31</f>
        <v>2634</v>
      </c>
      <c r="G32" s="146">
        <f t="shared" si="27"/>
        <v>2613.5</v>
      </c>
      <c r="H32" s="146">
        <f t="shared" si="27"/>
        <v>2484</v>
      </c>
      <c r="I32" s="146">
        <f t="shared" si="27"/>
        <v>2377</v>
      </c>
      <c r="J32" s="146">
        <f t="shared" si="27"/>
        <v>2255</v>
      </c>
      <c r="K32" s="146">
        <f t="shared" si="27"/>
        <v>2207.5</v>
      </c>
      <c r="L32" s="147"/>
      <c r="M32" s="146"/>
      <c r="N32" s="146"/>
      <c r="O32" s="146"/>
      <c r="P32" s="146">
        <f>M31+N31+O31+P31</f>
        <v>2118</v>
      </c>
      <c r="Q32" s="146">
        <f t="shared" ref="Q32:AB32" si="28">N31+O31+P31+Q31</f>
        <v>2165</v>
      </c>
      <c r="R32" s="146">
        <f t="shared" si="28"/>
        <v>2205.5</v>
      </c>
      <c r="S32" s="146">
        <f t="shared" si="28"/>
        <v>2093.5</v>
      </c>
      <c r="T32" s="146">
        <f t="shared" si="28"/>
        <v>2033</v>
      </c>
      <c r="U32" s="146">
        <f t="shared" si="28"/>
        <v>1964.5</v>
      </c>
      <c r="V32" s="146">
        <f t="shared" si="28"/>
        <v>1937.5</v>
      </c>
      <c r="W32" s="146">
        <f t="shared" si="28"/>
        <v>1782</v>
      </c>
      <c r="X32" s="146">
        <f t="shared" si="28"/>
        <v>1781.5</v>
      </c>
      <c r="Y32" s="146">
        <f t="shared" si="28"/>
        <v>1919</v>
      </c>
      <c r="Z32" s="146">
        <f t="shared" si="28"/>
        <v>2099</v>
      </c>
      <c r="AA32" s="146">
        <f t="shared" si="28"/>
        <v>2364.5</v>
      </c>
      <c r="AB32" s="146">
        <f t="shared" si="28"/>
        <v>2463</v>
      </c>
      <c r="AC32" s="147"/>
      <c r="AD32" s="146"/>
      <c r="AE32" s="146"/>
      <c r="AF32" s="146"/>
      <c r="AG32" s="146">
        <f>AD31+AE31+AF31+AG31</f>
        <v>2312.5</v>
      </c>
      <c r="AH32" s="146">
        <f t="shared" ref="AH32:AO32" si="29">AE31+AF31+AG31+AH31</f>
        <v>2348</v>
      </c>
      <c r="AI32" s="146">
        <f t="shared" si="29"/>
        <v>2323</v>
      </c>
      <c r="AJ32" s="146">
        <f t="shared" si="29"/>
        <v>2335.5</v>
      </c>
      <c r="AK32" s="146">
        <f t="shared" si="29"/>
        <v>2291</v>
      </c>
      <c r="AL32" s="146">
        <f t="shared" si="29"/>
        <v>2058</v>
      </c>
      <c r="AM32" s="146">
        <f t="shared" si="29"/>
        <v>2023</v>
      </c>
      <c r="AN32" s="146">
        <f t="shared" si="29"/>
        <v>1880.5</v>
      </c>
      <c r="AO32" s="146">
        <f t="shared" si="29"/>
        <v>1774.5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0"/>
      <c r="R34" s="240"/>
      <c r="S34" s="240"/>
      <c r="T34" s="240"/>
      <c r="U34" s="240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2016-06-03T15:07:03Z</dcterms:modified>
</cp:coreProperties>
</file>